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80" windowWidth="27795" windowHeight="12225"/>
  </bookViews>
  <sheets>
    <sheet name="Foglio1" sheetId="1" r:id="rId1"/>
    <sheet name="Foglio2" sheetId="2" r:id="rId2"/>
    <sheet name="Foglio3" sheetId="3" r:id="rId3"/>
  </sheets>
  <externalReferences>
    <externalReference r:id="rId4"/>
  </externalReferences>
  <calcPr calcId="145621"/>
</workbook>
</file>

<file path=xl/calcChain.xml><?xml version="1.0" encoding="utf-8"?>
<calcChain xmlns="http://schemas.openxmlformats.org/spreadsheetml/2006/main">
  <c r="C33" i="1" l="1"/>
  <c r="D33" i="1"/>
  <c r="D28" i="1"/>
  <c r="D35" i="1" l="1"/>
  <c r="C18" i="1"/>
  <c r="C12" i="1" l="1"/>
  <c r="C11" i="1"/>
  <c r="C30" i="1" l="1"/>
  <c r="D30" i="1" l="1"/>
  <c r="C37" i="1" l="1"/>
  <c r="C16" i="1" l="1"/>
  <c r="D31" i="1" l="1"/>
  <c r="E31" i="1"/>
  <c r="D37" i="1"/>
  <c r="E37" i="1"/>
  <c r="C31" i="1"/>
  <c r="E20" i="1"/>
  <c r="D20" i="1"/>
  <c r="C20" i="1"/>
  <c r="D16" i="1"/>
  <c r="E16" i="1"/>
  <c r="E38" i="1" l="1"/>
  <c r="C21" i="1"/>
  <c r="D38" i="1"/>
  <c r="C38" i="1"/>
  <c r="D21" i="1"/>
  <c r="E21" i="1"/>
  <c r="D42" i="1" l="1"/>
  <c r="D44" i="1" s="1"/>
  <c r="E42" i="1"/>
  <c r="E44" i="1" s="1"/>
  <c r="C42" i="1"/>
  <c r="C44" i="1" l="1"/>
</calcChain>
</file>

<file path=xl/comments1.xml><?xml version="1.0" encoding="utf-8"?>
<comments xmlns="http://schemas.openxmlformats.org/spreadsheetml/2006/main">
  <authors>
    <author>RAGI01</author>
  </authors>
  <commentList>
    <comment ref="C28" authorId="0">
      <text>
        <r>
          <rPr>
            <b/>
            <sz val="9"/>
            <color indexed="81"/>
            <rFont val="Tahoma"/>
            <family val="2"/>
          </rPr>
          <t>RAGI01:</t>
        </r>
        <r>
          <rPr>
            <sz val="9"/>
            <color indexed="81"/>
            <rFont val="Tahoma"/>
            <family val="2"/>
          </rPr>
          <t xml:space="preserve">
- euro 85647 incassi fino a oggi
- euro 100000 contributo AVEPA
- euro 25000 oneri
- euro 90000 acconto contributo R.V.
- euro 5000 alienazioni
- euro 29800 alienazione sagrato</t>
        </r>
      </text>
    </comment>
    <comment ref="D28" authorId="0">
      <text>
        <r>
          <rPr>
            <b/>
            <sz val="9"/>
            <color indexed="81"/>
            <rFont val="Tahoma"/>
            <family val="2"/>
          </rPr>
          <t>RAGI01:</t>
        </r>
        <r>
          <rPr>
            <sz val="9"/>
            <color indexed="81"/>
            <rFont val="Tahoma"/>
            <family val="2"/>
          </rPr>
          <t xml:space="preserve">
-euro 120000 oneri
- euro 169760 alienazioni
-euro 10000 saldo contributo R.V.
- euro 100000 AVEPA
- euro 183.010 contributi calamità naturali
- euro 15000 contributo BI.MA</t>
        </r>
      </text>
    </comment>
    <comment ref="E28" authorId="0">
      <text>
        <r>
          <rPr>
            <b/>
            <sz val="9"/>
            <color indexed="81"/>
            <rFont val="Tahoma"/>
            <family val="2"/>
          </rPr>
          <t>RAGI01:</t>
        </r>
        <r>
          <rPr>
            <sz val="9"/>
            <color indexed="81"/>
            <rFont val="Tahoma"/>
            <family val="2"/>
          </rPr>
          <t xml:space="preserve">
- euro 120000 oneri
- euro 105000 proventi cimiteriali
- euro 340000 altro (alienazioni?)</t>
        </r>
      </text>
    </comment>
    <comment ref="C30" authorId="0">
      <text>
        <r>
          <rPr>
            <b/>
            <sz val="9"/>
            <color indexed="81"/>
            <rFont val="Tahoma"/>
            <family val="2"/>
          </rPr>
          <t>RAGI01:</t>
        </r>
        <r>
          <rPr>
            <sz val="9"/>
            <color indexed="81"/>
            <rFont val="Tahoma"/>
            <family val="2"/>
          </rPr>
          <t xml:space="preserve">
29626 PER EVENTI FRANTOSI
EURO 44000 AVEPA</t>
        </r>
      </text>
    </comment>
    <comment ref="D30" authorId="0">
      <text>
        <r>
          <rPr>
            <b/>
            <sz val="9"/>
            <color indexed="81"/>
            <rFont val="Tahoma"/>
            <family val="2"/>
          </rPr>
          <t>RAGI01:</t>
        </r>
        <r>
          <rPr>
            <sz val="9"/>
            <color indexed="81"/>
            <rFont val="Tahoma"/>
            <family val="2"/>
          </rPr>
          <t xml:space="preserve">
-euro 183010 contributo eventi franosi
- euro 44000 AVEPA</t>
        </r>
      </text>
    </comment>
    <comment ref="C33" authorId="0">
      <text>
        <r>
          <rPr>
            <b/>
            <sz val="9"/>
            <color indexed="81"/>
            <rFont val="Tahoma"/>
            <family val="2"/>
          </rPr>
          <t>RAGI01:</t>
        </r>
        <r>
          <rPr>
            <sz val="9"/>
            <color indexed="81"/>
            <rFont val="Tahoma"/>
            <family val="2"/>
          </rPr>
          <t xml:space="preserve">
EURO 215.659 pagamenti fino a oggi
euro 53000 GUERRA
euro 15200 CASTAGNA
euro 31240 MERZI
euro 24095 GUARDINI
68675 ALTRI ( GUERRA + ALTRI)</t>
        </r>
      </text>
    </comment>
    <comment ref="D33" authorId="0">
      <text>
        <r>
          <rPr>
            <b/>
            <sz val="9"/>
            <color indexed="81"/>
            <rFont val="Tahoma"/>
            <family val="2"/>
          </rPr>
          <t>RAGI01:</t>
        </r>
        <r>
          <rPr>
            <sz val="9"/>
            <color indexed="81"/>
            <rFont val="Tahoma"/>
            <family val="2"/>
          </rPr>
          <t xml:space="preserve"> 
- euro 178000 lavori frane 
- euro 80000 altri
- euro 15000 da contributo BI.MA</t>
        </r>
      </text>
    </comment>
    <comment ref="E33" authorId="0">
      <text>
        <r>
          <rPr>
            <b/>
            <sz val="9"/>
            <color indexed="81"/>
            <rFont val="Tahoma"/>
            <family val="2"/>
          </rPr>
          <t>RAGI01:</t>
        </r>
        <r>
          <rPr>
            <sz val="9"/>
            <color indexed="81"/>
            <rFont val="Tahoma"/>
            <family val="2"/>
          </rPr>
          <t xml:space="preserve">
euro 80000 I e II sal tombe di famiglia
</t>
        </r>
      </text>
    </comment>
    <comment ref="C35" authorId="0">
      <text>
        <r>
          <rPr>
            <b/>
            <sz val="9"/>
            <color indexed="81"/>
            <rFont val="Tahoma"/>
            <family val="2"/>
          </rPr>
          <t>RAGI01:</t>
        </r>
        <r>
          <rPr>
            <sz val="9"/>
            <color indexed="81"/>
            <rFont val="Tahoma"/>
            <family val="2"/>
          </rPr>
          <t xml:space="preserve">
- euro 44000 AVEPA lavori spazi polifunz.
- euro 44000 AVEPA lavori castello</t>
        </r>
      </text>
    </comment>
    <comment ref="C43" authorId="0">
      <text>
        <r>
          <rPr>
            <b/>
            <sz val="9"/>
            <color indexed="81"/>
            <rFont val="Tahoma"/>
            <family val="2"/>
          </rPr>
          <t>RAGI01:</t>
        </r>
        <r>
          <rPr>
            <sz val="9"/>
            <color indexed="81"/>
            <rFont val="Tahoma"/>
            <family val="2"/>
          </rPr>
          <t xml:space="preserve">
PARI A 511469 - 227000 DI PATTO VERTICALE INCENTIVATO - 26000 PATTO VERTICALE NAZIONALE</t>
        </r>
      </text>
    </comment>
  </commentList>
</comments>
</file>

<file path=xl/sharedStrings.xml><?xml version="1.0" encoding="utf-8"?>
<sst xmlns="http://schemas.openxmlformats.org/spreadsheetml/2006/main" count="57" uniqueCount="48">
  <si>
    <t>SALDO DI PARTE CORRENTE (COMPETENZA)</t>
  </si>
  <si>
    <t>Voce</t>
  </si>
  <si>
    <t>Rif. Al bilancio o alla normativa</t>
  </si>
  <si>
    <t>Accertamenti e impegni</t>
  </si>
  <si>
    <t>ENTRATE</t>
  </si>
  <si>
    <t>Tributarie</t>
  </si>
  <si>
    <t>Da trasferimenti</t>
  </si>
  <si>
    <t>Extratributarie</t>
  </si>
  <si>
    <t>Entrate correnti escluse dal saldo utile ai fini patto</t>
  </si>
  <si>
    <t>Titolo I</t>
  </si>
  <si>
    <t>Titolo II</t>
  </si>
  <si>
    <t>Titolo III</t>
  </si>
  <si>
    <t>Rif. al bilancio o alla normativa</t>
  </si>
  <si>
    <t>SPESE</t>
  </si>
  <si>
    <t>Correnti</t>
  </si>
  <si>
    <t>Spese correnti escluse dal saldo utile ai fini patto</t>
  </si>
  <si>
    <t>SALDO FINANZIARIO DI PARTE CORRENTE (COMPETENZA)</t>
  </si>
  <si>
    <t>SPESE CORRENTI NETTE</t>
  </si>
  <si>
    <t>SALDO DI PARTE IN CONTO CAPITALE (CASSA)</t>
  </si>
  <si>
    <t>Incassi e pagamenti</t>
  </si>
  <si>
    <t>Da alienazioni, trasferimenti di capitale e riscossione di crediti</t>
  </si>
  <si>
    <t>Titolo IV</t>
  </si>
  <si>
    <t>Tit. IV - cat. 6^</t>
  </si>
  <si>
    <t>Entrate in c/capitale escluse dal saldo utile ai fini patto</t>
  </si>
  <si>
    <t>ENTRATE IN CONTO CAPITALE NETTE</t>
  </si>
  <si>
    <t>In conto capitale</t>
  </si>
  <si>
    <t>Concessione di crediti ( - )</t>
  </si>
  <si>
    <t>Riscossione di crediti ( - )</t>
  </si>
  <si>
    <t>Spese in c/capitale escluse dal saldo utile ai fini patto</t>
  </si>
  <si>
    <t>SPESE IN CONTO CAPITALE NETTE</t>
  </si>
  <si>
    <t>SALDO FINANZIARIO  DI PARTE IN C/CAPITALE (CASSA)</t>
  </si>
  <si>
    <t>SALDO FINANZIARIO DI COMPETENZA MISTA</t>
  </si>
  <si>
    <t>A) SALDO FINANZIARIO DI COMPETENZA MISTA</t>
  </si>
  <si>
    <t>SCOSTAMENTO (A-B)</t>
  </si>
  <si>
    <t>Titolo II - Int. 10</t>
  </si>
  <si>
    <t>Art. 31, c. 7-16,                                       L. 183/2011</t>
  </si>
  <si>
    <t>Art. 31, c. 7-16,                                    L. 183/2011</t>
  </si>
  <si>
    <t>Art. 31, c. 7-16,                                   L. 183/2011</t>
  </si>
  <si>
    <t>ENTRATE CORRENTI NETTE</t>
  </si>
  <si>
    <t>Il Responsabile del Servizio Finanziario</t>
  </si>
  <si>
    <t>B) SALDO FINANZIARIO OBIETTIVO DI COMPETENZA MISTA</t>
  </si>
  <si>
    <t xml:space="preserve">Spese in c/capitale escluse dal saldo utile ai fini patto </t>
  </si>
  <si>
    <r>
      <t xml:space="preserve"> PATTO DI STABILITA' INTERNO 2014- 2016                                                                                                                   VERIFICA DELLA COERENZA DELLE PREVISIONI DI BILANCIO                                                                                              COMUNI SOPRA 1000 ABITANTI                                                                                                                                                     </t>
    </r>
    <r>
      <rPr>
        <sz val="12"/>
        <color theme="1"/>
        <rFont val="Calibri"/>
        <family val="2"/>
        <scheme val="minor"/>
      </rPr>
      <t>(art. 31, comma 18, legge 12 novembre 2011, n. 183)</t>
    </r>
  </si>
  <si>
    <t>Art. 10 quater, c. 3, D.L. 35/2013</t>
  </si>
  <si>
    <t>Art. 1, c. 535          L. 147/2013</t>
  </si>
  <si>
    <t>Allegato F) alla delibera C.C. n.          del 29.09.2014</t>
  </si>
  <si>
    <t>Tregnago, lì  29.09.2014</t>
  </si>
  <si>
    <t xml:space="preserve">                Dott. Massimo Dal 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</si>
</sst>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0" fillId="0" borderId="3" xfId="0" applyBorder="1"/>
    <xf numFmtId="0" fontId="0" fillId="0" borderId="2" xfId="0" applyBorder="1"/>
    <xf numFmtId="0" fontId="0" fillId="0" borderId="1" xfId="0" applyBorder="1" applyAlignment="1">
      <alignment wrapText="1"/>
    </xf>
    <xf numFmtId="43" fontId="0" fillId="0" borderId="1" xfId="0" applyNumberFormat="1" applyBorder="1"/>
    <xf numFmtId="43" fontId="0" fillId="0" borderId="3" xfId="0" applyNumberFormat="1" applyBorder="1"/>
    <xf numFmtId="43" fontId="1" fillId="0" borderId="2" xfId="0" applyNumberFormat="1" applyFont="1" applyBorder="1"/>
    <xf numFmtId="43" fontId="1" fillId="0" borderId="1" xfId="0" applyNumberFormat="1" applyFont="1" applyBorder="1"/>
    <xf numFmtId="0" fontId="0" fillId="0" borderId="0" xfId="0" applyBorder="1"/>
    <xf numFmtId="0" fontId="0" fillId="2" borderId="1" xfId="0" applyFill="1" applyBorder="1" applyAlignment="1">
      <alignment horizontal="center"/>
    </xf>
    <xf numFmtId="43" fontId="1" fillId="3" borderId="1" xfId="0" applyNumberFormat="1" applyFont="1" applyFill="1" applyBorder="1"/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/>
    <xf numFmtId="0" fontId="1" fillId="0" borderId="1" xfId="0" applyFont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0" fillId="0" borderId="5" xfId="0" applyBorder="1" applyAlignment="1"/>
    <xf numFmtId="0" fontId="1" fillId="0" borderId="1" xfId="0" applyFont="1" applyBorder="1" applyAlignment="1"/>
    <xf numFmtId="0" fontId="1" fillId="0" borderId="4" xfId="0" applyFont="1" applyBorder="1" applyAlignment="1">
      <alignment horizontal="right"/>
    </xf>
    <xf numFmtId="0" fontId="0" fillId="0" borderId="5" xfId="0" applyBorder="1" applyAlignment="1">
      <alignment horizontal="righ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iOLDSRV/Tregnago/Ragioneria/Bilancio_2014/variaz_bil2014_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ggentrate"/>
      <sheetName val="minentrate"/>
      <sheetName val="maggspese"/>
      <sheetName val="minspese"/>
      <sheetName val="eq.bilancio"/>
    </sheetNames>
    <sheetDataSet>
      <sheetData sheetId="0">
        <row r="6">
          <cell r="D6">
            <v>227000</v>
          </cell>
        </row>
        <row r="8">
          <cell r="D8">
            <v>18788</v>
          </cell>
        </row>
      </sheetData>
      <sheetData sheetId="1">
        <row r="6">
          <cell r="D6">
            <v>259585</v>
          </cell>
        </row>
      </sheetData>
      <sheetData sheetId="2">
        <row r="11">
          <cell r="D11">
            <v>41103</v>
          </cell>
        </row>
      </sheetData>
      <sheetData sheetId="3">
        <row r="15">
          <cell r="D15">
            <v>44800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50"/>
  <sheetViews>
    <sheetView tabSelected="1" topLeftCell="A22" zoomScaleNormal="100" workbookViewId="0">
      <selection activeCell="H36" sqref="H36"/>
    </sheetView>
  </sheetViews>
  <sheetFormatPr defaultRowHeight="15" x14ac:dyDescent="0.25"/>
  <cols>
    <col min="1" max="1" width="51.7109375" customWidth="1"/>
    <col min="2" max="2" width="15.7109375" customWidth="1"/>
    <col min="3" max="3" width="13.7109375" customWidth="1"/>
    <col min="4" max="4" width="14" customWidth="1"/>
    <col min="5" max="5" width="13.28515625" customWidth="1"/>
  </cols>
  <sheetData>
    <row r="1" spans="1:5" x14ac:dyDescent="0.25">
      <c r="B1" t="s">
        <v>45</v>
      </c>
    </row>
    <row r="3" spans="1:5" ht="92.25" customHeight="1" x14ac:dyDescent="0.25">
      <c r="A3" s="16" t="s">
        <v>42</v>
      </c>
      <c r="B3" s="16"/>
      <c r="C3" s="16"/>
      <c r="D3" s="16"/>
      <c r="E3" s="16"/>
    </row>
    <row r="6" spans="1:5" x14ac:dyDescent="0.25">
      <c r="A6" t="s">
        <v>0</v>
      </c>
    </row>
    <row r="8" spans="1:5" ht="16.5" customHeight="1" x14ac:dyDescent="0.25">
      <c r="A8" s="17" t="s">
        <v>1</v>
      </c>
      <c r="B8" s="18" t="s">
        <v>12</v>
      </c>
      <c r="C8" s="19" t="s">
        <v>3</v>
      </c>
      <c r="D8" s="19"/>
      <c r="E8" s="19"/>
    </row>
    <row r="9" spans="1:5" ht="16.5" customHeight="1" x14ac:dyDescent="0.25">
      <c r="A9" s="17"/>
      <c r="B9" s="18" t="s">
        <v>2</v>
      </c>
      <c r="C9" s="14">
        <v>2014</v>
      </c>
      <c r="D9" s="14">
        <v>2015</v>
      </c>
      <c r="E9" s="14">
        <v>2016</v>
      </c>
    </row>
    <row r="10" spans="1:5" ht="24.95" customHeight="1" x14ac:dyDescent="0.25">
      <c r="A10" s="20" t="s">
        <v>4</v>
      </c>
      <c r="B10" s="21"/>
      <c r="C10" s="1"/>
      <c r="D10" s="1"/>
      <c r="E10" s="1"/>
    </row>
    <row r="11" spans="1:5" ht="25.5" customHeight="1" x14ac:dyDescent="0.25">
      <c r="A11" s="1" t="s">
        <v>5</v>
      </c>
      <c r="B11" s="2" t="s">
        <v>9</v>
      </c>
      <c r="C11" s="9">
        <f>2309750+[1]maggentrate!$D$6-[1]minentrate!$D$6</f>
        <v>2277165</v>
      </c>
      <c r="D11" s="9">
        <v>2290050</v>
      </c>
      <c r="E11" s="9">
        <v>2296350</v>
      </c>
    </row>
    <row r="12" spans="1:5" ht="24.95" customHeight="1" x14ac:dyDescent="0.25">
      <c r="A12" s="1" t="s">
        <v>6</v>
      </c>
      <c r="B12" s="2" t="s">
        <v>10</v>
      </c>
      <c r="C12" s="9">
        <f>197258+[1]maggentrate!$D$8</f>
        <v>216046</v>
      </c>
      <c r="D12" s="9">
        <v>173999</v>
      </c>
      <c r="E12" s="9">
        <v>137585</v>
      </c>
    </row>
    <row r="13" spans="1:5" ht="24.95" customHeight="1" x14ac:dyDescent="0.25">
      <c r="A13" s="1" t="s">
        <v>7</v>
      </c>
      <c r="B13" s="2" t="s">
        <v>11</v>
      </c>
      <c r="C13" s="9">
        <v>889271</v>
      </c>
      <c r="D13" s="9">
        <v>508457</v>
      </c>
      <c r="E13" s="9">
        <v>490207</v>
      </c>
    </row>
    <row r="14" spans="1:5" ht="25.5" customHeight="1" x14ac:dyDescent="0.25">
      <c r="A14" s="1" t="s">
        <v>8</v>
      </c>
      <c r="B14" s="3" t="s">
        <v>36</v>
      </c>
      <c r="C14" s="9">
        <v>0</v>
      </c>
      <c r="D14" s="9"/>
      <c r="E14" s="9"/>
    </row>
    <row r="15" spans="1:5" ht="25.5" customHeight="1" x14ac:dyDescent="0.25">
      <c r="A15" s="1" t="s">
        <v>8</v>
      </c>
      <c r="B15" s="3" t="s">
        <v>43</v>
      </c>
      <c r="C15" s="9">
        <v>18788</v>
      </c>
      <c r="D15" s="9">
        <v>0</v>
      </c>
      <c r="E15" s="9">
        <v>0</v>
      </c>
    </row>
    <row r="16" spans="1:5" ht="24.95" customHeight="1" thickBot="1" x14ac:dyDescent="0.3">
      <c r="A16" s="22" t="s">
        <v>38</v>
      </c>
      <c r="B16" s="21"/>
      <c r="C16" s="11">
        <f>C11+C12+C13-C14-C15</f>
        <v>3363694</v>
      </c>
      <c r="D16" s="11">
        <f t="shared" ref="D16:E16" si="0">D11+D12+D13-D15</f>
        <v>2972506</v>
      </c>
      <c r="E16" s="11">
        <f t="shared" si="0"/>
        <v>2924142</v>
      </c>
    </row>
    <row r="17" spans="1:5" ht="24.95" customHeight="1" thickTop="1" x14ac:dyDescent="0.25">
      <c r="A17" s="23" t="s">
        <v>13</v>
      </c>
      <c r="B17" s="24"/>
      <c r="C17" s="10"/>
      <c r="D17" s="10"/>
      <c r="E17" s="10"/>
    </row>
    <row r="18" spans="1:5" ht="24.95" customHeight="1" x14ac:dyDescent="0.25">
      <c r="A18" s="1" t="s">
        <v>14</v>
      </c>
      <c r="B18" s="2" t="s">
        <v>9</v>
      </c>
      <c r="C18" s="9">
        <f>3140979+[1]maggspese!$D$11-[1]minspese!$D$15</f>
        <v>3137282</v>
      </c>
      <c r="D18" s="9">
        <v>2756508</v>
      </c>
      <c r="E18" s="9">
        <v>2775839</v>
      </c>
    </row>
    <row r="19" spans="1:5" ht="25.5" customHeight="1" x14ac:dyDescent="0.25">
      <c r="A19" s="1" t="s">
        <v>15</v>
      </c>
      <c r="B19" s="3" t="s">
        <v>36</v>
      </c>
      <c r="C19" s="9">
        <v>0</v>
      </c>
      <c r="D19" s="9">
        <v>0</v>
      </c>
      <c r="E19" s="9">
        <v>0</v>
      </c>
    </row>
    <row r="20" spans="1:5" ht="24.95" customHeight="1" x14ac:dyDescent="0.25">
      <c r="A20" s="4" t="s">
        <v>17</v>
      </c>
      <c r="B20" s="3"/>
      <c r="C20" s="12">
        <f>C18-C19</f>
        <v>3137282</v>
      </c>
      <c r="D20" s="12">
        <f t="shared" ref="D20:E20" si="1">D18-D19</f>
        <v>2756508</v>
      </c>
      <c r="E20" s="12">
        <f t="shared" si="1"/>
        <v>2775839</v>
      </c>
    </row>
    <row r="21" spans="1:5" ht="24.95" customHeight="1" thickBot="1" x14ac:dyDescent="0.3">
      <c r="A21" s="26" t="s">
        <v>16</v>
      </c>
      <c r="B21" s="27"/>
      <c r="C21" s="11">
        <f>C16-C20</f>
        <v>226412</v>
      </c>
      <c r="D21" s="11">
        <f t="shared" ref="D21:E21" si="2">D16-D20</f>
        <v>215998</v>
      </c>
      <c r="E21" s="11">
        <f t="shared" si="2"/>
        <v>148303</v>
      </c>
    </row>
    <row r="22" spans="1:5" ht="24.95" customHeight="1" thickTop="1" x14ac:dyDescent="0.25"/>
    <row r="23" spans="1:5" ht="24.95" customHeight="1" x14ac:dyDescent="0.25">
      <c r="A23" t="s">
        <v>18</v>
      </c>
    </row>
    <row r="24" spans="1:5" ht="24.95" customHeight="1" x14ac:dyDescent="0.25"/>
    <row r="25" spans="1:5" ht="16.5" customHeight="1" x14ac:dyDescent="0.25">
      <c r="A25" s="17" t="s">
        <v>1</v>
      </c>
      <c r="B25" s="18" t="s">
        <v>12</v>
      </c>
      <c r="C25" s="19" t="s">
        <v>19</v>
      </c>
      <c r="D25" s="19"/>
      <c r="E25" s="19"/>
    </row>
    <row r="26" spans="1:5" ht="14.25" customHeight="1" x14ac:dyDescent="0.25">
      <c r="A26" s="17"/>
      <c r="B26" s="18" t="s">
        <v>2</v>
      </c>
      <c r="C26" s="14">
        <v>2014</v>
      </c>
      <c r="D26" s="14">
        <v>2015</v>
      </c>
      <c r="E26" s="14">
        <v>2016</v>
      </c>
    </row>
    <row r="27" spans="1:5" ht="24.95" customHeight="1" x14ac:dyDescent="0.25">
      <c r="A27" s="20" t="s">
        <v>4</v>
      </c>
      <c r="B27" s="21"/>
      <c r="C27" s="1"/>
      <c r="D27" s="1"/>
      <c r="E27" s="1"/>
    </row>
    <row r="28" spans="1:5" ht="27.75" customHeight="1" x14ac:dyDescent="0.25">
      <c r="A28" s="8" t="s">
        <v>20</v>
      </c>
      <c r="B28" s="2" t="s">
        <v>21</v>
      </c>
      <c r="C28" s="9">
        <v>335447</v>
      </c>
      <c r="D28" s="9">
        <f>582770+15000+8000</f>
        <v>605770</v>
      </c>
      <c r="E28" s="9">
        <v>565000</v>
      </c>
    </row>
    <row r="29" spans="1:5" ht="24.95" customHeight="1" x14ac:dyDescent="0.25">
      <c r="A29" s="1" t="s">
        <v>27</v>
      </c>
      <c r="B29" s="2" t="s">
        <v>22</v>
      </c>
      <c r="C29" s="9">
        <v>0</v>
      </c>
      <c r="D29" s="9">
        <v>0</v>
      </c>
      <c r="E29" s="9">
        <v>0</v>
      </c>
    </row>
    <row r="30" spans="1:5" ht="30" customHeight="1" x14ac:dyDescent="0.25">
      <c r="A30" s="1" t="s">
        <v>23</v>
      </c>
      <c r="B30" s="3" t="s">
        <v>37</v>
      </c>
      <c r="C30" s="9">
        <f>29626+44000</f>
        <v>73626</v>
      </c>
      <c r="D30" s="9">
        <f>44000+183010</f>
        <v>227010</v>
      </c>
      <c r="E30" s="9">
        <v>0</v>
      </c>
    </row>
    <row r="31" spans="1:5" ht="24.95" customHeight="1" thickBot="1" x14ac:dyDescent="0.3">
      <c r="A31" s="4" t="s">
        <v>24</v>
      </c>
      <c r="B31" s="7"/>
      <c r="C31" s="11">
        <f>C28-C29-C30</f>
        <v>261821</v>
      </c>
      <c r="D31" s="11">
        <f t="shared" ref="D31:E31" si="3">D28-D29-D30</f>
        <v>378760</v>
      </c>
      <c r="E31" s="11">
        <f t="shared" si="3"/>
        <v>565000</v>
      </c>
    </row>
    <row r="32" spans="1:5" ht="24.95" customHeight="1" thickTop="1" x14ac:dyDescent="0.25">
      <c r="A32" s="5" t="s">
        <v>13</v>
      </c>
      <c r="B32" s="6"/>
      <c r="C32" s="10"/>
      <c r="D32" s="10"/>
      <c r="E32" s="10"/>
    </row>
    <row r="33" spans="1:5" ht="24.95" customHeight="1" x14ac:dyDescent="0.25">
      <c r="A33" s="1" t="s">
        <v>25</v>
      </c>
      <c r="B33" s="2" t="s">
        <v>10</v>
      </c>
      <c r="C33" s="9">
        <f>362869+45000</f>
        <v>407869</v>
      </c>
      <c r="D33" s="9">
        <f>302000+15000+8000-44000</f>
        <v>281000</v>
      </c>
      <c r="E33" s="9">
        <v>198500</v>
      </c>
    </row>
    <row r="34" spans="1:5" ht="24.95" customHeight="1" x14ac:dyDescent="0.25">
      <c r="A34" s="1" t="s">
        <v>26</v>
      </c>
      <c r="B34" s="2" t="s">
        <v>34</v>
      </c>
      <c r="C34" s="9">
        <v>0</v>
      </c>
      <c r="D34" s="9"/>
      <c r="E34" s="9">
        <v>0</v>
      </c>
    </row>
    <row r="35" spans="1:5" ht="28.5" customHeight="1" x14ac:dyDescent="0.25">
      <c r="A35" s="1" t="s">
        <v>28</v>
      </c>
      <c r="B35" s="3" t="s">
        <v>35</v>
      </c>
      <c r="C35" s="9">
        <v>88000</v>
      </c>
      <c r="D35" s="9">
        <f>183010</f>
        <v>183010</v>
      </c>
      <c r="E35" s="9">
        <v>0</v>
      </c>
    </row>
    <row r="36" spans="1:5" ht="28.5" customHeight="1" x14ac:dyDescent="0.25">
      <c r="A36" s="8" t="s">
        <v>41</v>
      </c>
      <c r="B36" s="3" t="s">
        <v>44</v>
      </c>
      <c r="C36" s="9">
        <v>90545</v>
      </c>
      <c r="D36" s="9"/>
      <c r="E36" s="9"/>
    </row>
    <row r="37" spans="1:5" ht="24.95" customHeight="1" x14ac:dyDescent="0.25">
      <c r="A37" s="4" t="s">
        <v>29</v>
      </c>
      <c r="B37" s="1"/>
      <c r="C37" s="12">
        <f>C33-C35-C36</f>
        <v>229324</v>
      </c>
      <c r="D37" s="12">
        <f>D33-D34-D35</f>
        <v>97990</v>
      </c>
      <c r="E37" s="12">
        <f>E33-E34-E35</f>
        <v>198500</v>
      </c>
    </row>
    <row r="38" spans="1:5" ht="24.95" customHeight="1" thickBot="1" x14ac:dyDescent="0.3">
      <c r="A38" s="26" t="s">
        <v>30</v>
      </c>
      <c r="B38" s="27"/>
      <c r="C38" s="11">
        <f>C31-C37</f>
        <v>32497</v>
      </c>
      <c r="D38" s="11">
        <f>D31-D37</f>
        <v>280770</v>
      </c>
      <c r="E38" s="11">
        <f>E31-E37</f>
        <v>366500</v>
      </c>
    </row>
    <row r="39" spans="1:5" ht="15.75" thickTop="1" x14ac:dyDescent="0.25"/>
    <row r="41" spans="1:5" x14ac:dyDescent="0.25">
      <c r="A41" s="25" t="s">
        <v>31</v>
      </c>
      <c r="B41" s="25"/>
      <c r="C41" s="14">
        <v>2014</v>
      </c>
      <c r="D41" s="14">
        <v>2015</v>
      </c>
      <c r="E41" s="14">
        <v>2016</v>
      </c>
    </row>
    <row r="42" spans="1:5" ht="25.5" customHeight="1" x14ac:dyDescent="0.25">
      <c r="A42" s="22" t="s">
        <v>32</v>
      </c>
      <c r="B42" s="21"/>
      <c r="C42" s="12">
        <f>C21+C38</f>
        <v>258909</v>
      </c>
      <c r="D42" s="12">
        <f>D21+D38</f>
        <v>496768</v>
      </c>
      <c r="E42" s="12">
        <f>E21+E38</f>
        <v>514803</v>
      </c>
    </row>
    <row r="43" spans="1:5" ht="21" customHeight="1" x14ac:dyDescent="0.25">
      <c r="A43" s="22" t="s">
        <v>40</v>
      </c>
      <c r="B43" s="21"/>
      <c r="C43" s="15">
        <v>258469</v>
      </c>
      <c r="D43" s="15">
        <v>496473</v>
      </c>
      <c r="E43" s="15">
        <v>514592</v>
      </c>
    </row>
    <row r="44" spans="1:5" ht="18.75" customHeight="1" thickBot="1" x14ac:dyDescent="0.3">
      <c r="A44" s="22" t="s">
        <v>33</v>
      </c>
      <c r="B44" s="21"/>
      <c r="C44" s="11">
        <f>C42-C43</f>
        <v>440</v>
      </c>
      <c r="D44" s="11">
        <f t="shared" ref="D44:E44" si="4">D42-D43</f>
        <v>295</v>
      </c>
      <c r="E44" s="11">
        <f t="shared" si="4"/>
        <v>211</v>
      </c>
    </row>
    <row r="45" spans="1:5" ht="15.75" thickTop="1" x14ac:dyDescent="0.25"/>
    <row r="47" spans="1:5" x14ac:dyDescent="0.25">
      <c r="A47" t="s">
        <v>46</v>
      </c>
    </row>
    <row r="48" spans="1:5" x14ac:dyDescent="0.25">
      <c r="C48" t="s">
        <v>39</v>
      </c>
    </row>
    <row r="49" spans="3:4" x14ac:dyDescent="0.25">
      <c r="C49" t="s">
        <v>47</v>
      </c>
    </row>
    <row r="50" spans="3:4" x14ac:dyDescent="0.25">
      <c r="C50" s="13"/>
      <c r="D50" s="13"/>
    </row>
  </sheetData>
  <mergeCells count="17">
    <mergeCell ref="A42:B42"/>
    <mergeCell ref="A43:B43"/>
    <mergeCell ref="A44:B44"/>
    <mergeCell ref="A16:B16"/>
    <mergeCell ref="A17:B17"/>
    <mergeCell ref="A41:B41"/>
    <mergeCell ref="A21:B21"/>
    <mergeCell ref="A38:B38"/>
    <mergeCell ref="A3:E3"/>
    <mergeCell ref="A25:A26"/>
    <mergeCell ref="B25:B26"/>
    <mergeCell ref="C25:E25"/>
    <mergeCell ref="A27:B27"/>
    <mergeCell ref="C8:E8"/>
    <mergeCell ref="A8:A9"/>
    <mergeCell ref="B8:B9"/>
    <mergeCell ref="A10:B10"/>
  </mergeCells>
  <pageMargins left="0.98425196850393704" right="0.98425196850393704" top="0.98425196850393704" bottom="0.98425196850393704" header="0.51181102362204722" footer="0.51181102362204722"/>
  <pageSetup paperSize="9" scale="73" orientation="portrait" r:id="rId1"/>
  <rowBreaks count="1" manualBreakCount="1">
    <brk id="39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RAGI01</dc:creator>
  <cp:lastModifiedBy>RAGI01</cp:lastModifiedBy>
  <cp:lastPrinted>2014-09-23T12:03:01Z</cp:lastPrinted>
  <dcterms:created xsi:type="dcterms:W3CDTF">2013-07-01T09:05:16Z</dcterms:created>
  <dcterms:modified xsi:type="dcterms:W3CDTF">2014-09-25T15:08:46Z</dcterms:modified>
</cp:coreProperties>
</file>