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mpire\Downloads\"/>
    </mc:Choice>
  </mc:AlternateContent>
  <bookViews>
    <workbookView xWindow="0" yWindow="0" windowWidth="19200" windowHeight="11490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2" i="1" l="1"/>
  <c r="M39" i="1"/>
  <c r="M38" i="1"/>
  <c r="M37" i="1"/>
  <c r="M36" i="1"/>
  <c r="M35" i="1"/>
  <c r="M34" i="1"/>
  <c r="M33" i="1"/>
  <c r="M32" i="1"/>
  <c r="M31" i="1"/>
  <c r="M30" i="1"/>
  <c r="L26" i="1"/>
  <c r="M26" i="1" s="1"/>
  <c r="L25" i="1"/>
  <c r="M25" i="1" s="1"/>
  <c r="L24" i="1"/>
  <c r="M24" i="1" s="1"/>
  <c r="L23" i="1"/>
  <c r="M23" i="1" s="1"/>
  <c r="L22" i="1"/>
  <c r="M22" i="1" s="1"/>
  <c r="L21" i="1"/>
  <c r="M21" i="1" s="1"/>
  <c r="L20" i="1"/>
  <c r="M20" i="1" s="1"/>
  <c r="L19" i="1"/>
  <c r="M19" i="1" s="1"/>
  <c r="L18" i="1"/>
  <c r="M18" i="1" s="1"/>
  <c r="L17" i="1"/>
  <c r="M17" i="1" s="1"/>
  <c r="L16" i="1"/>
  <c r="M16" i="1" s="1"/>
  <c r="L15" i="1"/>
  <c r="M15" i="1" s="1"/>
  <c r="L14" i="1"/>
  <c r="M14" i="1" s="1"/>
  <c r="L13" i="1"/>
  <c r="M13" i="1" s="1"/>
  <c r="L12" i="1"/>
  <c r="M12" i="1" s="1"/>
  <c r="L11" i="1"/>
  <c r="M11" i="1" s="1"/>
  <c r="L10" i="1"/>
  <c r="M10" i="1" s="1"/>
  <c r="L9" i="1"/>
  <c r="M9" i="1" s="1"/>
  <c r="L8" i="1"/>
  <c r="M8" i="1" s="1"/>
  <c r="L7" i="1"/>
  <c r="M7" i="1" s="1"/>
  <c r="L6" i="1"/>
  <c r="M6" i="1" s="1"/>
  <c r="L5" i="1"/>
  <c r="M5" i="1" s="1"/>
  <c r="M41" i="1" l="1"/>
  <c r="Q46" i="1" l="1"/>
  <c r="S33" i="1"/>
  <c r="S34" i="1" s="1"/>
  <c r="C46" i="1" l="1"/>
  <c r="N37" i="1"/>
  <c r="P37" i="1" s="1"/>
  <c r="N31" i="1"/>
  <c r="P31" i="1" s="1"/>
  <c r="N10" i="1"/>
  <c r="P10" i="1" s="1"/>
  <c r="N7" i="1"/>
  <c r="P7" i="1" s="1"/>
  <c r="N38" i="1"/>
  <c r="P38" i="1" s="1"/>
  <c r="N20" i="1"/>
  <c r="P20" i="1" s="1"/>
  <c r="N14" i="1"/>
  <c r="P14" i="1" s="1"/>
  <c r="N34" i="1"/>
  <c r="P34" i="1" s="1"/>
  <c r="N13" i="1"/>
  <c r="P13" i="1" s="1"/>
  <c r="N32" i="1"/>
  <c r="P32" i="1" s="1"/>
  <c r="N18" i="1"/>
  <c r="P18" i="1" s="1"/>
  <c r="N11" i="1"/>
  <c r="P11" i="1" s="1"/>
  <c r="N8" i="1"/>
  <c r="P8" i="1" s="1"/>
  <c r="N24" i="1"/>
  <c r="P24" i="1" s="1"/>
  <c r="N26" i="1"/>
  <c r="P26" i="1" s="1"/>
  <c r="N17" i="1"/>
  <c r="P17" i="1" s="1"/>
  <c r="N36" i="1"/>
  <c r="P36" i="1" s="1"/>
  <c r="N22" i="1"/>
  <c r="P22" i="1" s="1"/>
  <c r="N19" i="1"/>
  <c r="P19" i="1" s="1"/>
  <c r="N12" i="1"/>
  <c r="P12" i="1" s="1"/>
  <c r="N35" i="1"/>
  <c r="P35" i="1" s="1"/>
  <c r="N15" i="1"/>
  <c r="P15" i="1" s="1"/>
  <c r="N5" i="1"/>
  <c r="N21" i="1"/>
  <c r="P21" i="1" s="1"/>
  <c r="N6" i="1"/>
  <c r="P6" i="1" s="1"/>
  <c r="N33" i="1"/>
  <c r="P33" i="1" s="1"/>
  <c r="N30" i="1"/>
  <c r="P30" i="1" s="1"/>
  <c r="N16" i="1"/>
  <c r="P16" i="1" s="1"/>
  <c r="N39" i="1"/>
  <c r="P39" i="1" s="1"/>
  <c r="N23" i="1"/>
  <c r="P23" i="1" s="1"/>
  <c r="N9" i="1"/>
  <c r="P9" i="1" s="1"/>
  <c r="N25" i="1"/>
  <c r="P25" i="1" s="1"/>
  <c r="P5" i="1" l="1"/>
  <c r="N40" i="1"/>
  <c r="P40" i="1" l="1"/>
  <c r="N43" i="1"/>
  <c r="N44" i="1" s="1"/>
</calcChain>
</file>

<file path=xl/sharedStrings.xml><?xml version="1.0" encoding="utf-8"?>
<sst xmlns="http://schemas.openxmlformats.org/spreadsheetml/2006/main" count="194" uniqueCount="97">
  <si>
    <t>COMUNE DI CALTAGIRONE</t>
  </si>
  <si>
    <t>CORPO DI POLIZIA MUNICIPALE</t>
  </si>
  <si>
    <t>N.ro Ord.</t>
  </si>
  <si>
    <t>C O G N O M E   E   N O M E</t>
  </si>
  <si>
    <t>CAT.</t>
  </si>
  <si>
    <t>Profilo Professionale</t>
  </si>
  <si>
    <t>Scaglione Anzianità</t>
  </si>
  <si>
    <t>GG. Assenze</t>
  </si>
  <si>
    <t>GG. Presenze</t>
  </si>
  <si>
    <t>Compenso Mensile  €</t>
  </si>
  <si>
    <t>Compenso Giornaliero €</t>
  </si>
  <si>
    <t>Indennità Annua €</t>
  </si>
  <si>
    <t>Totale lordo da liquidare €</t>
  </si>
  <si>
    <t>N O T E</t>
  </si>
  <si>
    <t>Oneri riflessi 32,30%</t>
  </si>
  <si>
    <t>GIARMANA'</t>
  </si>
  <si>
    <t>Renzo</t>
  </si>
  <si>
    <t>I D.</t>
  </si>
  <si>
    <t>Dirig. - Comandante</t>
  </si>
  <si>
    <t xml:space="preserve">      ----------</t>
  </si>
  <si>
    <t>PALMISCIANO</t>
  </si>
  <si>
    <t>Francesco</t>
  </si>
  <si>
    <t>D4</t>
  </si>
  <si>
    <t>Commissario Capo</t>
  </si>
  <si>
    <t>Oltre 15 anni</t>
  </si>
  <si>
    <t xml:space="preserve">ANNARO </t>
  </si>
  <si>
    <t>Patrizia</t>
  </si>
  <si>
    <t>D2</t>
  </si>
  <si>
    <t>Commissario</t>
  </si>
  <si>
    <t>BIONDO</t>
  </si>
  <si>
    <t>Paolo</t>
  </si>
  <si>
    <t>BOSCARELLI</t>
  </si>
  <si>
    <t>Salvatore</t>
  </si>
  <si>
    <t>PULLARA</t>
  </si>
  <si>
    <t>Giovanni</t>
  </si>
  <si>
    <t>LA BELLA</t>
  </si>
  <si>
    <t>Luigi</t>
  </si>
  <si>
    <t>C4</t>
  </si>
  <si>
    <t>Ispettore Capo</t>
  </si>
  <si>
    <t>TAIBI</t>
  </si>
  <si>
    <t>Pino</t>
  </si>
  <si>
    <t>BIFFARA</t>
  </si>
  <si>
    <t>Giacomo</t>
  </si>
  <si>
    <t>C3</t>
  </si>
  <si>
    <t xml:space="preserve">BRIVITELLO </t>
  </si>
  <si>
    <t>Giuseppe</t>
  </si>
  <si>
    <t>CANNIZZARO</t>
  </si>
  <si>
    <t>Marcello</t>
  </si>
  <si>
    <t>CONA</t>
  </si>
  <si>
    <t>CRISTAUDO</t>
  </si>
  <si>
    <t>Carlo</t>
  </si>
  <si>
    <t>CRISTINA</t>
  </si>
  <si>
    <t>CUBISINO</t>
  </si>
  <si>
    <t>Michele</t>
  </si>
  <si>
    <t>DESIDERIO</t>
  </si>
  <si>
    <t>FALCONE</t>
  </si>
  <si>
    <t>Mario</t>
  </si>
  <si>
    <t xml:space="preserve">GEMMA </t>
  </si>
  <si>
    <t>Vincenzo</t>
  </si>
  <si>
    <t>LAURO</t>
  </si>
  <si>
    <t>Gloria</t>
  </si>
  <si>
    <t>LO BASSO</t>
  </si>
  <si>
    <t>ZAGO</t>
  </si>
  <si>
    <t>DISCOLO</t>
  </si>
  <si>
    <t>Laura</t>
  </si>
  <si>
    <t>C2</t>
  </si>
  <si>
    <t>MESSINA</t>
  </si>
  <si>
    <t>Emanuela</t>
  </si>
  <si>
    <t>C1</t>
  </si>
  <si>
    <t>Ispettore Principale</t>
  </si>
  <si>
    <t>Fino a 15 anni</t>
  </si>
  <si>
    <t>MOLLAME</t>
  </si>
  <si>
    <t>Gaetano</t>
  </si>
  <si>
    <t>DRAGO</t>
  </si>
  <si>
    <t>Ispettore</t>
  </si>
  <si>
    <t>LO NIGRO</t>
  </si>
  <si>
    <t>Gesualdo</t>
  </si>
  <si>
    <t>MILAZZO</t>
  </si>
  <si>
    <t>Maria</t>
  </si>
  <si>
    <t>ORRIGO</t>
  </si>
  <si>
    <t>Serenella</t>
  </si>
  <si>
    <t>PARDO</t>
  </si>
  <si>
    <t>Annamaria</t>
  </si>
  <si>
    <t xml:space="preserve"> </t>
  </si>
  <si>
    <t>PUGLISI</t>
  </si>
  <si>
    <t>Nicolò</t>
  </si>
  <si>
    <t>RANDAZZO</t>
  </si>
  <si>
    <t>Rosetta</t>
  </si>
  <si>
    <t>SIRAGUSA</t>
  </si>
  <si>
    <t>Andrea</t>
  </si>
  <si>
    <t>Totale somme corrisposte . . . . . . . . . . . . . . .  . . . . . . . . . . . . . . . . . . . . . . . . . . . . . . . . . . . . . . . . . . . . . .</t>
  </si>
  <si>
    <t xml:space="preserve">Oneri riflessi pari al 32,30% </t>
  </si>
  <si>
    <t xml:space="preserve">Somma accreditata </t>
  </si>
  <si>
    <t xml:space="preserve">Caltagirone, lì </t>
  </si>
  <si>
    <t>IL COMANDANTE</t>
  </si>
  <si>
    <t>Col. Renzo GIARMANA'</t>
  </si>
  <si>
    <t xml:space="preserve">Prospetto liquidazione indennità ex art. 13 L.R. n. 17/90  - A N N O   2021  -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</si>
</sst>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name val="Times New Roman"/>
    </font>
    <font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2"/>
      <name val="Arial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8">
    <xf numFmtId="0" fontId="0" fillId="0" borderId="0" xfId="0"/>
    <xf numFmtId="0" fontId="1" fillId="0" borderId="0" xfId="1"/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vertical="center"/>
    </xf>
    <xf numFmtId="0" fontId="2" fillId="0" borderId="1" xfId="1" applyFont="1" applyBorder="1" applyAlignment="1">
      <alignment vertical="center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 wrapText="1"/>
    </xf>
    <xf numFmtId="0" fontId="1" fillId="0" borderId="0" xfId="1" applyFont="1" applyBorder="1" applyAlignment="1">
      <alignment wrapText="1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vertical="center"/>
    </xf>
    <xf numFmtId="0" fontId="5" fillId="0" borderId="3" xfId="1" applyFont="1" applyBorder="1" applyAlignment="1">
      <alignment horizontal="center" vertical="center"/>
    </xf>
    <xf numFmtId="0" fontId="5" fillId="0" borderId="3" xfId="1" applyFont="1" applyBorder="1"/>
    <xf numFmtId="1" fontId="5" fillId="2" borderId="5" xfId="1" applyNumberFormat="1" applyFont="1" applyFill="1" applyBorder="1" applyAlignment="1">
      <alignment horizontal="right" vertical="center"/>
    </xf>
    <xf numFmtId="1" fontId="5" fillId="2" borderId="3" xfId="1" applyNumberFormat="1" applyFont="1" applyFill="1" applyBorder="1" applyAlignment="1">
      <alignment horizontal="right" vertical="center"/>
    </xf>
    <xf numFmtId="4" fontId="5" fillId="0" borderId="3" xfId="1" applyNumberFormat="1" applyFont="1" applyBorder="1" applyAlignment="1">
      <alignment horizontal="right" vertical="center"/>
    </xf>
    <xf numFmtId="0" fontId="5" fillId="0" borderId="6" xfId="1" applyFont="1" applyBorder="1" applyAlignment="1">
      <alignment horizontal="center" vertical="center"/>
    </xf>
    <xf numFmtId="4" fontId="1" fillId="0" borderId="0" xfId="1" applyNumberFormat="1" applyBorder="1"/>
    <xf numFmtId="0" fontId="5" fillId="0" borderId="7" xfId="1" applyFont="1" applyBorder="1" applyAlignment="1">
      <alignment horizontal="center" vertical="center"/>
    </xf>
    <xf numFmtId="0" fontId="5" fillId="0" borderId="5" xfId="1" applyFont="1" applyBorder="1" applyAlignment="1">
      <alignment vertical="center"/>
    </xf>
    <xf numFmtId="0" fontId="5" fillId="0" borderId="5" xfId="1" applyFont="1" applyBorder="1" applyAlignment="1">
      <alignment horizontal="center" vertical="center"/>
    </xf>
    <xf numFmtId="1" fontId="5" fillId="0" borderId="5" xfId="1" applyNumberFormat="1" applyFont="1" applyBorder="1" applyAlignment="1">
      <alignment horizontal="right" vertical="center"/>
    </xf>
    <xf numFmtId="4" fontId="5" fillId="0" borderId="5" xfId="1" applyNumberFormat="1" applyFont="1" applyBorder="1" applyAlignment="1">
      <alignment horizontal="right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5" fillId="0" borderId="9" xfId="1" applyFont="1" applyBorder="1" applyAlignment="1">
      <alignment horizontal="center" vertical="center"/>
    </xf>
    <xf numFmtId="1" fontId="5" fillId="0" borderId="10" xfId="1" applyNumberFormat="1" applyFont="1" applyBorder="1" applyAlignment="1">
      <alignment horizontal="right" vertical="center"/>
    </xf>
    <xf numFmtId="1" fontId="5" fillId="0" borderId="9" xfId="1" applyNumberFormat="1" applyFont="1" applyBorder="1" applyAlignment="1">
      <alignment horizontal="right" vertical="center"/>
    </xf>
    <xf numFmtId="4" fontId="5" fillId="0" borderId="9" xfId="1" applyNumberFormat="1" applyFont="1" applyBorder="1" applyAlignment="1">
      <alignment horizontal="right" vertical="center"/>
    </xf>
    <xf numFmtId="0" fontId="5" fillId="0" borderId="11" xfId="1" applyFont="1" applyBorder="1" applyAlignment="1">
      <alignment horizontal="center" vertical="center"/>
    </xf>
    <xf numFmtId="16" fontId="5" fillId="0" borderId="11" xfId="1" applyNumberFormat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0" fillId="0" borderId="0" xfId="0" applyBorder="1"/>
    <xf numFmtId="0" fontId="5" fillId="0" borderId="9" xfId="1" applyFont="1" applyBorder="1"/>
    <xf numFmtId="4" fontId="5" fillId="0" borderId="10" xfId="1" applyNumberFormat="1" applyFont="1" applyBorder="1" applyAlignment="1">
      <alignment horizontal="right" vertical="center"/>
    </xf>
    <xf numFmtId="0" fontId="5" fillId="0" borderId="12" xfId="1" applyFont="1" applyBorder="1"/>
    <xf numFmtId="0" fontId="5" fillId="0" borderId="12" xfId="1" applyFont="1" applyBorder="1" applyAlignment="1">
      <alignment horizontal="center" vertical="center"/>
    </xf>
    <xf numFmtId="1" fontId="5" fillId="0" borderId="12" xfId="1" applyNumberFormat="1" applyFont="1" applyBorder="1" applyAlignment="1">
      <alignment horizontal="right" vertical="center"/>
    </xf>
    <xf numFmtId="4" fontId="5" fillId="0" borderId="12" xfId="1" applyNumberFormat="1" applyFont="1" applyBorder="1" applyAlignment="1">
      <alignment horizontal="right" vertical="center"/>
    </xf>
    <xf numFmtId="0" fontId="5" fillId="0" borderId="13" xfId="1" applyFont="1" applyBorder="1" applyAlignment="1">
      <alignment horizontal="center" vertical="center"/>
    </xf>
    <xf numFmtId="0" fontId="5" fillId="0" borderId="16" xfId="1" applyFont="1" applyBorder="1" applyAlignment="1">
      <alignment vertical="center"/>
    </xf>
    <xf numFmtId="0" fontId="5" fillId="0" borderId="16" xfId="1" applyFont="1" applyBorder="1" applyAlignment="1">
      <alignment horizontal="center" vertical="center"/>
    </xf>
    <xf numFmtId="1" fontId="5" fillId="0" borderId="16" xfId="1" applyNumberFormat="1" applyFont="1" applyBorder="1" applyAlignment="1">
      <alignment horizontal="right" vertical="center"/>
    </xf>
    <xf numFmtId="4" fontId="5" fillId="0" borderId="16" xfId="1" applyNumberFormat="1" applyFont="1" applyBorder="1" applyAlignment="1">
      <alignment horizontal="right" vertical="center"/>
    </xf>
    <xf numFmtId="0" fontId="5" fillId="0" borderId="17" xfId="1" applyFont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/>
    </xf>
    <xf numFmtId="4" fontId="5" fillId="0" borderId="18" xfId="1" applyNumberFormat="1" applyFont="1" applyBorder="1" applyAlignment="1">
      <alignment horizontal="right" vertical="center"/>
    </xf>
    <xf numFmtId="0" fontId="5" fillId="0" borderId="5" xfId="1" applyFont="1" applyBorder="1"/>
    <xf numFmtId="0" fontId="5" fillId="0" borderId="19" xfId="1" applyFont="1" applyBorder="1" applyAlignment="1">
      <alignment vertical="center"/>
    </xf>
    <xf numFmtId="0" fontId="5" fillId="0" borderId="19" xfId="1" applyFont="1" applyBorder="1" applyAlignment="1">
      <alignment horizontal="center" vertical="center"/>
    </xf>
    <xf numFmtId="1" fontId="5" fillId="0" borderId="19" xfId="1" applyNumberFormat="1" applyFont="1" applyBorder="1" applyAlignment="1">
      <alignment horizontal="right" vertical="center"/>
    </xf>
    <xf numFmtId="4" fontId="5" fillId="0" borderId="19" xfId="1" applyNumberFormat="1" applyFont="1" applyBorder="1" applyAlignment="1">
      <alignment horizontal="right" vertical="center"/>
    </xf>
    <xf numFmtId="0" fontId="5" fillId="0" borderId="20" xfId="1" applyFont="1" applyBorder="1" applyAlignment="1">
      <alignment horizontal="center" vertical="center"/>
    </xf>
    <xf numFmtId="4" fontId="0" fillId="3" borderId="0" xfId="0" applyNumberFormat="1" applyFill="1"/>
    <xf numFmtId="0" fontId="5" fillId="0" borderId="21" xfId="1" applyFont="1" applyBorder="1" applyAlignment="1">
      <alignment horizontal="center" vertical="center"/>
    </xf>
    <xf numFmtId="0" fontId="5" fillId="0" borderId="18" xfId="1" applyFont="1" applyBorder="1"/>
    <xf numFmtId="0" fontId="5" fillId="0" borderId="18" xfId="1" applyFont="1" applyBorder="1" applyAlignment="1">
      <alignment horizontal="center" vertical="center"/>
    </xf>
    <xf numFmtId="1" fontId="5" fillId="0" borderId="18" xfId="1" applyNumberFormat="1" applyFont="1" applyBorder="1" applyAlignment="1">
      <alignment horizontal="right" vertical="center"/>
    </xf>
    <xf numFmtId="4" fontId="5" fillId="4" borderId="18" xfId="1" applyNumberFormat="1" applyFont="1" applyFill="1" applyBorder="1" applyAlignment="1">
      <alignment horizontal="right" vertical="center"/>
    </xf>
    <xf numFmtId="0" fontId="5" fillId="0" borderId="22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vertical="center"/>
    </xf>
    <xf numFmtId="1" fontId="5" fillId="0" borderId="0" xfId="1" applyNumberFormat="1" applyFont="1" applyBorder="1" applyAlignment="1">
      <alignment horizontal="right" vertical="center"/>
    </xf>
    <xf numFmtId="4" fontId="5" fillId="0" borderId="0" xfId="1" applyNumberFormat="1" applyFont="1" applyBorder="1" applyAlignment="1">
      <alignment horizontal="right" vertical="center"/>
    </xf>
    <xf numFmtId="0" fontId="4" fillId="0" borderId="6" xfId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4" fontId="0" fillId="5" borderId="0" xfId="0" applyNumberFormat="1" applyFill="1"/>
    <xf numFmtId="4" fontId="0" fillId="0" borderId="0" xfId="0" applyNumberFormat="1"/>
    <xf numFmtId="0" fontId="5" fillId="0" borderId="10" xfId="1" applyFont="1" applyBorder="1"/>
    <xf numFmtId="0" fontId="5" fillId="0" borderId="10" xfId="1" applyFont="1" applyBorder="1" applyAlignment="1">
      <alignment horizontal="center" vertical="center"/>
    </xf>
    <xf numFmtId="0" fontId="5" fillId="0" borderId="24" xfId="1" applyFont="1" applyBorder="1" applyAlignment="1">
      <alignment horizontal="center" vertical="center"/>
    </xf>
    <xf numFmtId="4" fontId="1" fillId="3" borderId="0" xfId="1" applyNumberFormat="1" applyFill="1" applyBorder="1"/>
    <xf numFmtId="0" fontId="5" fillId="0" borderId="0" xfId="1" applyNumberFormat="1" applyFont="1" applyBorder="1" applyAlignment="1">
      <alignment horizontal="center" vertical="center"/>
    </xf>
    <xf numFmtId="1" fontId="5" fillId="0" borderId="0" xfId="1" applyNumberFormat="1" applyFont="1" applyBorder="1" applyAlignment="1">
      <alignment horizontal="center" vertical="center"/>
    </xf>
    <xf numFmtId="4" fontId="5" fillId="3" borderId="0" xfId="1" applyNumberFormat="1" applyFont="1" applyFill="1" applyBorder="1" applyAlignment="1">
      <alignment horizontal="center" vertical="center"/>
    </xf>
    <xf numFmtId="0" fontId="5" fillId="0" borderId="0" xfId="1" applyFont="1" applyBorder="1" applyAlignment="1"/>
    <xf numFmtId="4" fontId="5" fillId="0" borderId="0" xfId="1" applyNumberFormat="1" applyFont="1" applyBorder="1" applyAlignment="1">
      <alignment horizontal="center" vertical="center"/>
    </xf>
    <xf numFmtId="4" fontId="1" fillId="0" borderId="0" xfId="1" applyNumberFormat="1"/>
    <xf numFmtId="4" fontId="4" fillId="0" borderId="27" xfId="1" applyNumberFormat="1" applyFont="1" applyBorder="1" applyAlignment="1">
      <alignment horizontal="right" vertical="center"/>
    </xf>
    <xf numFmtId="0" fontId="1" fillId="0" borderId="0" xfId="1" applyBorder="1" applyAlignment="1">
      <alignment horizontal="center" vertical="center"/>
    </xf>
    <xf numFmtId="0" fontId="3" fillId="0" borderId="0" xfId="1" applyFont="1" applyBorder="1" applyAlignment="1">
      <alignment vertical="center"/>
    </xf>
    <xf numFmtId="0" fontId="6" fillId="0" borderId="0" xfId="1" applyNumberFormat="1" applyFont="1" applyBorder="1" applyAlignment="1">
      <alignment horizontal="center" vertical="center"/>
    </xf>
    <xf numFmtId="0" fontId="1" fillId="0" borderId="0" xfId="1" applyBorder="1"/>
    <xf numFmtId="0" fontId="1" fillId="0" borderId="0" xfId="1" applyBorder="1" applyAlignment="1">
      <alignment vertical="center"/>
    </xf>
    <xf numFmtId="0" fontId="1" fillId="0" borderId="0" xfId="1" applyBorder="1" applyAlignment="1">
      <alignment horizontal="right" vertical="center"/>
    </xf>
    <xf numFmtId="0" fontId="1" fillId="0" borderId="0" xfId="1" applyBorder="1" applyAlignment="1"/>
    <xf numFmtId="0" fontId="1" fillId="3" borderId="0" xfId="1" applyFill="1"/>
    <xf numFmtId="0" fontId="1" fillId="0" borderId="0" xfId="1" applyFont="1" applyBorder="1" applyAlignment="1"/>
    <xf numFmtId="0" fontId="0" fillId="0" borderId="0" xfId="0" applyAlignment="1"/>
    <xf numFmtId="0" fontId="8" fillId="0" borderId="0" xfId="0" applyFont="1" applyAlignment="1">
      <alignment horizontal="center" vertical="center"/>
    </xf>
    <xf numFmtId="0" fontId="4" fillId="0" borderId="25" xfId="1" applyNumberFormat="1" applyFont="1" applyBorder="1" applyAlignment="1">
      <alignment vertical="center"/>
    </xf>
    <xf numFmtId="0" fontId="4" fillId="0" borderId="26" xfId="1" applyFont="1" applyBorder="1" applyAlignment="1"/>
    <xf numFmtId="0" fontId="4" fillId="0" borderId="28" xfId="1" applyNumberFormat="1" applyFont="1" applyBorder="1" applyAlignment="1">
      <alignment vertical="center"/>
    </xf>
    <xf numFmtId="0" fontId="4" fillId="0" borderId="0" xfId="1" applyFont="1" applyBorder="1" applyAlignment="1"/>
    <xf numFmtId="0" fontId="4" fillId="0" borderId="29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/>
    </xf>
    <xf numFmtId="0" fontId="7" fillId="0" borderId="0" xfId="1" applyFont="1" applyBorder="1" applyAlignment="1">
      <alignment vertical="center"/>
    </xf>
    <xf numFmtId="0" fontId="7" fillId="0" borderId="0" xfId="1" applyFont="1" applyAlignment="1"/>
    <xf numFmtId="0" fontId="1" fillId="0" borderId="0" xfId="1" applyFont="1" applyBorder="1" applyAlignment="1"/>
    <xf numFmtId="0" fontId="0" fillId="0" borderId="0" xfId="0" applyAlignment="1"/>
    <xf numFmtId="0" fontId="5" fillId="0" borderId="9" xfId="1" applyFont="1" applyBorder="1" applyAlignment="1">
      <alignment vertical="center"/>
    </xf>
    <xf numFmtId="0" fontId="5" fillId="0" borderId="18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5" fillId="0" borderId="0" xfId="1" applyFont="1" applyBorder="1" applyAlignment="1"/>
    <xf numFmtId="0" fontId="5" fillId="0" borderId="10" xfId="1" applyFont="1" applyBorder="1" applyAlignment="1">
      <alignment vertical="center"/>
    </xf>
    <xf numFmtId="0" fontId="4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left" vertical="center"/>
    </xf>
    <xf numFmtId="0" fontId="5" fillId="0" borderId="15" xfId="1" applyFont="1" applyBorder="1" applyAlignment="1">
      <alignment horizontal="left" vertical="center"/>
    </xf>
    <xf numFmtId="0" fontId="5" fillId="0" borderId="19" xfId="1" applyFont="1" applyBorder="1" applyAlignment="1">
      <alignment vertical="center"/>
    </xf>
    <xf numFmtId="0" fontId="5" fillId="0" borderId="16" xfId="1" applyFont="1" applyBorder="1" applyAlignment="1">
      <alignment vertical="center"/>
    </xf>
    <xf numFmtId="0" fontId="5" fillId="0" borderId="12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5" fillId="0" borderId="3" xfId="1" applyFont="1" applyBorder="1" applyAlignment="1">
      <alignment vertical="center"/>
    </xf>
  </cellXfs>
  <cellStyles count="2">
    <cellStyle name="Normale" xfId="0" builtinId="0"/>
    <cellStyle name="Normale_Foglio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5"/>
  <sheetViews>
    <sheetView tabSelected="1" topLeftCell="A28" workbookViewId="0">
      <selection activeCell="P1" sqref="P1:S1048576"/>
    </sheetView>
  </sheetViews>
  <sheetFormatPr defaultRowHeight="15" x14ac:dyDescent="0.25"/>
  <cols>
    <col min="1" max="1" width="4.7109375" customWidth="1"/>
    <col min="2" max="2" width="6.28515625" customWidth="1"/>
    <col min="3" max="3" width="10.85546875" customWidth="1"/>
    <col min="4" max="4" width="9.28515625" customWidth="1"/>
    <col min="5" max="5" width="4.7109375" customWidth="1"/>
    <col min="7" max="7" width="5.85546875" customWidth="1"/>
    <col min="8" max="8" width="10.85546875" customWidth="1"/>
    <col min="9" max="9" width="7.42578125" hidden="1" customWidth="1"/>
    <col min="10" max="10" width="8" hidden="1" customWidth="1"/>
    <col min="11" max="11" width="9.42578125" hidden="1" customWidth="1"/>
    <col min="12" max="12" width="10" hidden="1" customWidth="1"/>
    <col min="13" max="13" width="10.140625" hidden="1" customWidth="1"/>
    <col min="14" max="14" width="13.140625" customWidth="1"/>
    <col min="15" max="15" width="18" customWidth="1"/>
    <col min="16" max="16" width="15.5703125" hidden="1" customWidth="1"/>
    <col min="17" max="17" width="13.85546875" hidden="1" customWidth="1"/>
    <col min="18" max="18" width="0" hidden="1" customWidth="1"/>
    <col min="19" max="19" width="10.140625" hidden="1" customWidth="1"/>
    <col min="257" max="257" width="4.7109375" customWidth="1"/>
    <col min="258" max="258" width="6.28515625" customWidth="1"/>
    <col min="259" max="259" width="10.85546875" customWidth="1"/>
    <col min="260" max="260" width="9.28515625" customWidth="1"/>
    <col min="261" max="261" width="4.7109375" customWidth="1"/>
    <col min="263" max="263" width="5.85546875" customWidth="1"/>
    <col min="264" max="264" width="10.85546875" customWidth="1"/>
    <col min="265" max="265" width="7.42578125" customWidth="1"/>
    <col min="266" max="266" width="8" customWidth="1"/>
    <col min="267" max="267" width="9.42578125" customWidth="1"/>
    <col min="268" max="268" width="10" customWidth="1"/>
    <col min="269" max="269" width="10.140625" customWidth="1"/>
    <col min="270" max="270" width="13.140625" customWidth="1"/>
    <col min="271" max="271" width="18" customWidth="1"/>
    <col min="272" max="272" width="15.5703125" customWidth="1"/>
    <col min="273" max="273" width="13.85546875" customWidth="1"/>
    <col min="275" max="275" width="10.140625" bestFit="1" customWidth="1"/>
    <col min="513" max="513" width="4.7109375" customWidth="1"/>
    <col min="514" max="514" width="6.28515625" customWidth="1"/>
    <col min="515" max="515" width="10.85546875" customWidth="1"/>
    <col min="516" max="516" width="9.28515625" customWidth="1"/>
    <col min="517" max="517" width="4.7109375" customWidth="1"/>
    <col min="519" max="519" width="5.85546875" customWidth="1"/>
    <col min="520" max="520" width="10.85546875" customWidth="1"/>
    <col min="521" max="521" width="7.42578125" customWidth="1"/>
    <col min="522" max="522" width="8" customWidth="1"/>
    <col min="523" max="523" width="9.42578125" customWidth="1"/>
    <col min="524" max="524" width="10" customWidth="1"/>
    <col min="525" max="525" width="10.140625" customWidth="1"/>
    <col min="526" max="526" width="13.140625" customWidth="1"/>
    <col min="527" max="527" width="18" customWidth="1"/>
    <col min="528" max="528" width="15.5703125" customWidth="1"/>
    <col min="529" max="529" width="13.85546875" customWidth="1"/>
    <col min="531" max="531" width="10.140625" bestFit="1" customWidth="1"/>
    <col min="769" max="769" width="4.7109375" customWidth="1"/>
    <col min="770" max="770" width="6.28515625" customWidth="1"/>
    <col min="771" max="771" width="10.85546875" customWidth="1"/>
    <col min="772" max="772" width="9.28515625" customWidth="1"/>
    <col min="773" max="773" width="4.7109375" customWidth="1"/>
    <col min="775" max="775" width="5.85546875" customWidth="1"/>
    <col min="776" max="776" width="10.85546875" customWidth="1"/>
    <col min="777" max="777" width="7.42578125" customWidth="1"/>
    <col min="778" max="778" width="8" customWidth="1"/>
    <col min="779" max="779" width="9.42578125" customWidth="1"/>
    <col min="780" max="780" width="10" customWidth="1"/>
    <col min="781" max="781" width="10.140625" customWidth="1"/>
    <col min="782" max="782" width="13.140625" customWidth="1"/>
    <col min="783" max="783" width="18" customWidth="1"/>
    <col min="784" max="784" width="15.5703125" customWidth="1"/>
    <col min="785" max="785" width="13.85546875" customWidth="1"/>
    <col min="787" max="787" width="10.140625" bestFit="1" customWidth="1"/>
    <col min="1025" max="1025" width="4.7109375" customWidth="1"/>
    <col min="1026" max="1026" width="6.28515625" customWidth="1"/>
    <col min="1027" max="1027" width="10.85546875" customWidth="1"/>
    <col min="1028" max="1028" width="9.28515625" customWidth="1"/>
    <col min="1029" max="1029" width="4.7109375" customWidth="1"/>
    <col min="1031" max="1031" width="5.85546875" customWidth="1"/>
    <col min="1032" max="1032" width="10.85546875" customWidth="1"/>
    <col min="1033" max="1033" width="7.42578125" customWidth="1"/>
    <col min="1034" max="1034" width="8" customWidth="1"/>
    <col min="1035" max="1035" width="9.42578125" customWidth="1"/>
    <col min="1036" max="1036" width="10" customWidth="1"/>
    <col min="1037" max="1037" width="10.140625" customWidth="1"/>
    <col min="1038" max="1038" width="13.140625" customWidth="1"/>
    <col min="1039" max="1039" width="18" customWidth="1"/>
    <col min="1040" max="1040" width="15.5703125" customWidth="1"/>
    <col min="1041" max="1041" width="13.85546875" customWidth="1"/>
    <col min="1043" max="1043" width="10.140625" bestFit="1" customWidth="1"/>
    <col min="1281" max="1281" width="4.7109375" customWidth="1"/>
    <col min="1282" max="1282" width="6.28515625" customWidth="1"/>
    <col min="1283" max="1283" width="10.85546875" customWidth="1"/>
    <col min="1284" max="1284" width="9.28515625" customWidth="1"/>
    <col min="1285" max="1285" width="4.7109375" customWidth="1"/>
    <col min="1287" max="1287" width="5.85546875" customWidth="1"/>
    <col min="1288" max="1288" width="10.85546875" customWidth="1"/>
    <col min="1289" max="1289" width="7.42578125" customWidth="1"/>
    <col min="1290" max="1290" width="8" customWidth="1"/>
    <col min="1291" max="1291" width="9.42578125" customWidth="1"/>
    <col min="1292" max="1292" width="10" customWidth="1"/>
    <col min="1293" max="1293" width="10.140625" customWidth="1"/>
    <col min="1294" max="1294" width="13.140625" customWidth="1"/>
    <col min="1295" max="1295" width="18" customWidth="1"/>
    <col min="1296" max="1296" width="15.5703125" customWidth="1"/>
    <col min="1297" max="1297" width="13.85546875" customWidth="1"/>
    <col min="1299" max="1299" width="10.140625" bestFit="1" customWidth="1"/>
    <col min="1537" max="1537" width="4.7109375" customWidth="1"/>
    <col min="1538" max="1538" width="6.28515625" customWidth="1"/>
    <col min="1539" max="1539" width="10.85546875" customWidth="1"/>
    <col min="1540" max="1540" width="9.28515625" customWidth="1"/>
    <col min="1541" max="1541" width="4.7109375" customWidth="1"/>
    <col min="1543" max="1543" width="5.85546875" customWidth="1"/>
    <col min="1544" max="1544" width="10.85546875" customWidth="1"/>
    <col min="1545" max="1545" width="7.42578125" customWidth="1"/>
    <col min="1546" max="1546" width="8" customWidth="1"/>
    <col min="1547" max="1547" width="9.42578125" customWidth="1"/>
    <col min="1548" max="1548" width="10" customWidth="1"/>
    <col min="1549" max="1549" width="10.140625" customWidth="1"/>
    <col min="1550" max="1550" width="13.140625" customWidth="1"/>
    <col min="1551" max="1551" width="18" customWidth="1"/>
    <col min="1552" max="1552" width="15.5703125" customWidth="1"/>
    <col min="1553" max="1553" width="13.85546875" customWidth="1"/>
    <col min="1555" max="1555" width="10.140625" bestFit="1" customWidth="1"/>
    <col min="1793" max="1793" width="4.7109375" customWidth="1"/>
    <col min="1794" max="1794" width="6.28515625" customWidth="1"/>
    <col min="1795" max="1795" width="10.85546875" customWidth="1"/>
    <col min="1796" max="1796" width="9.28515625" customWidth="1"/>
    <col min="1797" max="1797" width="4.7109375" customWidth="1"/>
    <col min="1799" max="1799" width="5.85546875" customWidth="1"/>
    <col min="1800" max="1800" width="10.85546875" customWidth="1"/>
    <col min="1801" max="1801" width="7.42578125" customWidth="1"/>
    <col min="1802" max="1802" width="8" customWidth="1"/>
    <col min="1803" max="1803" width="9.42578125" customWidth="1"/>
    <col min="1804" max="1804" width="10" customWidth="1"/>
    <col min="1805" max="1805" width="10.140625" customWidth="1"/>
    <col min="1806" max="1806" width="13.140625" customWidth="1"/>
    <col min="1807" max="1807" width="18" customWidth="1"/>
    <col min="1808" max="1808" width="15.5703125" customWidth="1"/>
    <col min="1809" max="1809" width="13.85546875" customWidth="1"/>
    <col min="1811" max="1811" width="10.140625" bestFit="1" customWidth="1"/>
    <col min="2049" max="2049" width="4.7109375" customWidth="1"/>
    <col min="2050" max="2050" width="6.28515625" customWidth="1"/>
    <col min="2051" max="2051" width="10.85546875" customWidth="1"/>
    <col min="2052" max="2052" width="9.28515625" customWidth="1"/>
    <col min="2053" max="2053" width="4.7109375" customWidth="1"/>
    <col min="2055" max="2055" width="5.85546875" customWidth="1"/>
    <col min="2056" max="2056" width="10.85546875" customWidth="1"/>
    <col min="2057" max="2057" width="7.42578125" customWidth="1"/>
    <col min="2058" max="2058" width="8" customWidth="1"/>
    <col min="2059" max="2059" width="9.42578125" customWidth="1"/>
    <col min="2060" max="2060" width="10" customWidth="1"/>
    <col min="2061" max="2061" width="10.140625" customWidth="1"/>
    <col min="2062" max="2062" width="13.140625" customWidth="1"/>
    <col min="2063" max="2063" width="18" customWidth="1"/>
    <col min="2064" max="2064" width="15.5703125" customWidth="1"/>
    <col min="2065" max="2065" width="13.85546875" customWidth="1"/>
    <col min="2067" max="2067" width="10.140625" bestFit="1" customWidth="1"/>
    <col min="2305" max="2305" width="4.7109375" customWidth="1"/>
    <col min="2306" max="2306" width="6.28515625" customWidth="1"/>
    <col min="2307" max="2307" width="10.85546875" customWidth="1"/>
    <col min="2308" max="2308" width="9.28515625" customWidth="1"/>
    <col min="2309" max="2309" width="4.7109375" customWidth="1"/>
    <col min="2311" max="2311" width="5.85546875" customWidth="1"/>
    <col min="2312" max="2312" width="10.85546875" customWidth="1"/>
    <col min="2313" max="2313" width="7.42578125" customWidth="1"/>
    <col min="2314" max="2314" width="8" customWidth="1"/>
    <col min="2315" max="2315" width="9.42578125" customWidth="1"/>
    <col min="2316" max="2316" width="10" customWidth="1"/>
    <col min="2317" max="2317" width="10.140625" customWidth="1"/>
    <col min="2318" max="2318" width="13.140625" customWidth="1"/>
    <col min="2319" max="2319" width="18" customWidth="1"/>
    <col min="2320" max="2320" width="15.5703125" customWidth="1"/>
    <col min="2321" max="2321" width="13.85546875" customWidth="1"/>
    <col min="2323" max="2323" width="10.140625" bestFit="1" customWidth="1"/>
    <col min="2561" max="2561" width="4.7109375" customWidth="1"/>
    <col min="2562" max="2562" width="6.28515625" customWidth="1"/>
    <col min="2563" max="2563" width="10.85546875" customWidth="1"/>
    <col min="2564" max="2564" width="9.28515625" customWidth="1"/>
    <col min="2565" max="2565" width="4.7109375" customWidth="1"/>
    <col min="2567" max="2567" width="5.85546875" customWidth="1"/>
    <col min="2568" max="2568" width="10.85546875" customWidth="1"/>
    <col min="2569" max="2569" width="7.42578125" customWidth="1"/>
    <col min="2570" max="2570" width="8" customWidth="1"/>
    <col min="2571" max="2571" width="9.42578125" customWidth="1"/>
    <col min="2572" max="2572" width="10" customWidth="1"/>
    <col min="2573" max="2573" width="10.140625" customWidth="1"/>
    <col min="2574" max="2574" width="13.140625" customWidth="1"/>
    <col min="2575" max="2575" width="18" customWidth="1"/>
    <col min="2576" max="2576" width="15.5703125" customWidth="1"/>
    <col min="2577" max="2577" width="13.85546875" customWidth="1"/>
    <col min="2579" max="2579" width="10.140625" bestFit="1" customWidth="1"/>
    <col min="2817" max="2817" width="4.7109375" customWidth="1"/>
    <col min="2818" max="2818" width="6.28515625" customWidth="1"/>
    <col min="2819" max="2819" width="10.85546875" customWidth="1"/>
    <col min="2820" max="2820" width="9.28515625" customWidth="1"/>
    <col min="2821" max="2821" width="4.7109375" customWidth="1"/>
    <col min="2823" max="2823" width="5.85546875" customWidth="1"/>
    <col min="2824" max="2824" width="10.85546875" customWidth="1"/>
    <col min="2825" max="2825" width="7.42578125" customWidth="1"/>
    <col min="2826" max="2826" width="8" customWidth="1"/>
    <col min="2827" max="2827" width="9.42578125" customWidth="1"/>
    <col min="2828" max="2828" width="10" customWidth="1"/>
    <col min="2829" max="2829" width="10.140625" customWidth="1"/>
    <col min="2830" max="2830" width="13.140625" customWidth="1"/>
    <col min="2831" max="2831" width="18" customWidth="1"/>
    <col min="2832" max="2832" width="15.5703125" customWidth="1"/>
    <col min="2833" max="2833" width="13.85546875" customWidth="1"/>
    <col min="2835" max="2835" width="10.140625" bestFit="1" customWidth="1"/>
    <col min="3073" max="3073" width="4.7109375" customWidth="1"/>
    <col min="3074" max="3074" width="6.28515625" customWidth="1"/>
    <col min="3075" max="3075" width="10.85546875" customWidth="1"/>
    <col min="3076" max="3076" width="9.28515625" customWidth="1"/>
    <col min="3077" max="3077" width="4.7109375" customWidth="1"/>
    <col min="3079" max="3079" width="5.85546875" customWidth="1"/>
    <col min="3080" max="3080" width="10.85546875" customWidth="1"/>
    <col min="3081" max="3081" width="7.42578125" customWidth="1"/>
    <col min="3082" max="3082" width="8" customWidth="1"/>
    <col min="3083" max="3083" width="9.42578125" customWidth="1"/>
    <col min="3084" max="3084" width="10" customWidth="1"/>
    <col min="3085" max="3085" width="10.140625" customWidth="1"/>
    <col min="3086" max="3086" width="13.140625" customWidth="1"/>
    <col min="3087" max="3087" width="18" customWidth="1"/>
    <col min="3088" max="3088" width="15.5703125" customWidth="1"/>
    <col min="3089" max="3089" width="13.85546875" customWidth="1"/>
    <col min="3091" max="3091" width="10.140625" bestFit="1" customWidth="1"/>
    <col min="3329" max="3329" width="4.7109375" customWidth="1"/>
    <col min="3330" max="3330" width="6.28515625" customWidth="1"/>
    <col min="3331" max="3331" width="10.85546875" customWidth="1"/>
    <col min="3332" max="3332" width="9.28515625" customWidth="1"/>
    <col min="3333" max="3333" width="4.7109375" customWidth="1"/>
    <col min="3335" max="3335" width="5.85546875" customWidth="1"/>
    <col min="3336" max="3336" width="10.85546875" customWidth="1"/>
    <col min="3337" max="3337" width="7.42578125" customWidth="1"/>
    <col min="3338" max="3338" width="8" customWidth="1"/>
    <col min="3339" max="3339" width="9.42578125" customWidth="1"/>
    <col min="3340" max="3340" width="10" customWidth="1"/>
    <col min="3341" max="3341" width="10.140625" customWidth="1"/>
    <col min="3342" max="3342" width="13.140625" customWidth="1"/>
    <col min="3343" max="3343" width="18" customWidth="1"/>
    <col min="3344" max="3344" width="15.5703125" customWidth="1"/>
    <col min="3345" max="3345" width="13.85546875" customWidth="1"/>
    <col min="3347" max="3347" width="10.140625" bestFit="1" customWidth="1"/>
    <col min="3585" max="3585" width="4.7109375" customWidth="1"/>
    <col min="3586" max="3586" width="6.28515625" customWidth="1"/>
    <col min="3587" max="3587" width="10.85546875" customWidth="1"/>
    <col min="3588" max="3588" width="9.28515625" customWidth="1"/>
    <col min="3589" max="3589" width="4.7109375" customWidth="1"/>
    <col min="3591" max="3591" width="5.85546875" customWidth="1"/>
    <col min="3592" max="3592" width="10.85546875" customWidth="1"/>
    <col min="3593" max="3593" width="7.42578125" customWidth="1"/>
    <col min="3594" max="3594" width="8" customWidth="1"/>
    <col min="3595" max="3595" width="9.42578125" customWidth="1"/>
    <col min="3596" max="3596" width="10" customWidth="1"/>
    <col min="3597" max="3597" width="10.140625" customWidth="1"/>
    <col min="3598" max="3598" width="13.140625" customWidth="1"/>
    <col min="3599" max="3599" width="18" customWidth="1"/>
    <col min="3600" max="3600" width="15.5703125" customWidth="1"/>
    <col min="3601" max="3601" width="13.85546875" customWidth="1"/>
    <col min="3603" max="3603" width="10.140625" bestFit="1" customWidth="1"/>
    <col min="3841" max="3841" width="4.7109375" customWidth="1"/>
    <col min="3842" max="3842" width="6.28515625" customWidth="1"/>
    <col min="3843" max="3843" width="10.85546875" customWidth="1"/>
    <col min="3844" max="3844" width="9.28515625" customWidth="1"/>
    <col min="3845" max="3845" width="4.7109375" customWidth="1"/>
    <col min="3847" max="3847" width="5.85546875" customWidth="1"/>
    <col min="3848" max="3848" width="10.85546875" customWidth="1"/>
    <col min="3849" max="3849" width="7.42578125" customWidth="1"/>
    <col min="3850" max="3850" width="8" customWidth="1"/>
    <col min="3851" max="3851" width="9.42578125" customWidth="1"/>
    <col min="3852" max="3852" width="10" customWidth="1"/>
    <col min="3853" max="3853" width="10.140625" customWidth="1"/>
    <col min="3854" max="3854" width="13.140625" customWidth="1"/>
    <col min="3855" max="3855" width="18" customWidth="1"/>
    <col min="3856" max="3856" width="15.5703125" customWidth="1"/>
    <col min="3857" max="3857" width="13.85546875" customWidth="1"/>
    <col min="3859" max="3859" width="10.140625" bestFit="1" customWidth="1"/>
    <col min="4097" max="4097" width="4.7109375" customWidth="1"/>
    <col min="4098" max="4098" width="6.28515625" customWidth="1"/>
    <col min="4099" max="4099" width="10.85546875" customWidth="1"/>
    <col min="4100" max="4100" width="9.28515625" customWidth="1"/>
    <col min="4101" max="4101" width="4.7109375" customWidth="1"/>
    <col min="4103" max="4103" width="5.85546875" customWidth="1"/>
    <col min="4104" max="4104" width="10.85546875" customWidth="1"/>
    <col min="4105" max="4105" width="7.42578125" customWidth="1"/>
    <col min="4106" max="4106" width="8" customWidth="1"/>
    <col min="4107" max="4107" width="9.42578125" customWidth="1"/>
    <col min="4108" max="4108" width="10" customWidth="1"/>
    <col min="4109" max="4109" width="10.140625" customWidth="1"/>
    <col min="4110" max="4110" width="13.140625" customWidth="1"/>
    <col min="4111" max="4111" width="18" customWidth="1"/>
    <col min="4112" max="4112" width="15.5703125" customWidth="1"/>
    <col min="4113" max="4113" width="13.85546875" customWidth="1"/>
    <col min="4115" max="4115" width="10.140625" bestFit="1" customWidth="1"/>
    <col min="4353" max="4353" width="4.7109375" customWidth="1"/>
    <col min="4354" max="4354" width="6.28515625" customWidth="1"/>
    <col min="4355" max="4355" width="10.85546875" customWidth="1"/>
    <col min="4356" max="4356" width="9.28515625" customWidth="1"/>
    <col min="4357" max="4357" width="4.7109375" customWidth="1"/>
    <col min="4359" max="4359" width="5.85546875" customWidth="1"/>
    <col min="4360" max="4360" width="10.85546875" customWidth="1"/>
    <col min="4361" max="4361" width="7.42578125" customWidth="1"/>
    <col min="4362" max="4362" width="8" customWidth="1"/>
    <col min="4363" max="4363" width="9.42578125" customWidth="1"/>
    <col min="4364" max="4364" width="10" customWidth="1"/>
    <col min="4365" max="4365" width="10.140625" customWidth="1"/>
    <col min="4366" max="4366" width="13.140625" customWidth="1"/>
    <col min="4367" max="4367" width="18" customWidth="1"/>
    <col min="4368" max="4368" width="15.5703125" customWidth="1"/>
    <col min="4369" max="4369" width="13.85546875" customWidth="1"/>
    <col min="4371" max="4371" width="10.140625" bestFit="1" customWidth="1"/>
    <col min="4609" max="4609" width="4.7109375" customWidth="1"/>
    <col min="4610" max="4610" width="6.28515625" customWidth="1"/>
    <col min="4611" max="4611" width="10.85546875" customWidth="1"/>
    <col min="4612" max="4612" width="9.28515625" customWidth="1"/>
    <col min="4613" max="4613" width="4.7109375" customWidth="1"/>
    <col min="4615" max="4615" width="5.85546875" customWidth="1"/>
    <col min="4616" max="4616" width="10.85546875" customWidth="1"/>
    <col min="4617" max="4617" width="7.42578125" customWidth="1"/>
    <col min="4618" max="4618" width="8" customWidth="1"/>
    <col min="4619" max="4619" width="9.42578125" customWidth="1"/>
    <col min="4620" max="4620" width="10" customWidth="1"/>
    <col min="4621" max="4621" width="10.140625" customWidth="1"/>
    <col min="4622" max="4622" width="13.140625" customWidth="1"/>
    <col min="4623" max="4623" width="18" customWidth="1"/>
    <col min="4624" max="4624" width="15.5703125" customWidth="1"/>
    <col min="4625" max="4625" width="13.85546875" customWidth="1"/>
    <col min="4627" max="4627" width="10.140625" bestFit="1" customWidth="1"/>
    <col min="4865" max="4865" width="4.7109375" customWidth="1"/>
    <col min="4866" max="4866" width="6.28515625" customWidth="1"/>
    <col min="4867" max="4867" width="10.85546875" customWidth="1"/>
    <col min="4868" max="4868" width="9.28515625" customWidth="1"/>
    <col min="4869" max="4869" width="4.7109375" customWidth="1"/>
    <col min="4871" max="4871" width="5.85546875" customWidth="1"/>
    <col min="4872" max="4872" width="10.85546875" customWidth="1"/>
    <col min="4873" max="4873" width="7.42578125" customWidth="1"/>
    <col min="4874" max="4874" width="8" customWidth="1"/>
    <col min="4875" max="4875" width="9.42578125" customWidth="1"/>
    <col min="4876" max="4876" width="10" customWidth="1"/>
    <col min="4877" max="4877" width="10.140625" customWidth="1"/>
    <col min="4878" max="4878" width="13.140625" customWidth="1"/>
    <col min="4879" max="4879" width="18" customWidth="1"/>
    <col min="4880" max="4880" width="15.5703125" customWidth="1"/>
    <col min="4881" max="4881" width="13.85546875" customWidth="1"/>
    <col min="4883" max="4883" width="10.140625" bestFit="1" customWidth="1"/>
    <col min="5121" max="5121" width="4.7109375" customWidth="1"/>
    <col min="5122" max="5122" width="6.28515625" customWidth="1"/>
    <col min="5123" max="5123" width="10.85546875" customWidth="1"/>
    <col min="5124" max="5124" width="9.28515625" customWidth="1"/>
    <col min="5125" max="5125" width="4.7109375" customWidth="1"/>
    <col min="5127" max="5127" width="5.85546875" customWidth="1"/>
    <col min="5128" max="5128" width="10.85546875" customWidth="1"/>
    <col min="5129" max="5129" width="7.42578125" customWidth="1"/>
    <col min="5130" max="5130" width="8" customWidth="1"/>
    <col min="5131" max="5131" width="9.42578125" customWidth="1"/>
    <col min="5132" max="5132" width="10" customWidth="1"/>
    <col min="5133" max="5133" width="10.140625" customWidth="1"/>
    <col min="5134" max="5134" width="13.140625" customWidth="1"/>
    <col min="5135" max="5135" width="18" customWidth="1"/>
    <col min="5136" max="5136" width="15.5703125" customWidth="1"/>
    <col min="5137" max="5137" width="13.85546875" customWidth="1"/>
    <col min="5139" max="5139" width="10.140625" bestFit="1" customWidth="1"/>
    <col min="5377" max="5377" width="4.7109375" customWidth="1"/>
    <col min="5378" max="5378" width="6.28515625" customWidth="1"/>
    <col min="5379" max="5379" width="10.85546875" customWidth="1"/>
    <col min="5380" max="5380" width="9.28515625" customWidth="1"/>
    <col min="5381" max="5381" width="4.7109375" customWidth="1"/>
    <col min="5383" max="5383" width="5.85546875" customWidth="1"/>
    <col min="5384" max="5384" width="10.85546875" customWidth="1"/>
    <col min="5385" max="5385" width="7.42578125" customWidth="1"/>
    <col min="5386" max="5386" width="8" customWidth="1"/>
    <col min="5387" max="5387" width="9.42578125" customWidth="1"/>
    <col min="5388" max="5388" width="10" customWidth="1"/>
    <col min="5389" max="5389" width="10.140625" customWidth="1"/>
    <col min="5390" max="5390" width="13.140625" customWidth="1"/>
    <col min="5391" max="5391" width="18" customWidth="1"/>
    <col min="5392" max="5392" width="15.5703125" customWidth="1"/>
    <col min="5393" max="5393" width="13.85546875" customWidth="1"/>
    <col min="5395" max="5395" width="10.140625" bestFit="1" customWidth="1"/>
    <col min="5633" max="5633" width="4.7109375" customWidth="1"/>
    <col min="5634" max="5634" width="6.28515625" customWidth="1"/>
    <col min="5635" max="5635" width="10.85546875" customWidth="1"/>
    <col min="5636" max="5636" width="9.28515625" customWidth="1"/>
    <col min="5637" max="5637" width="4.7109375" customWidth="1"/>
    <col min="5639" max="5639" width="5.85546875" customWidth="1"/>
    <col min="5640" max="5640" width="10.85546875" customWidth="1"/>
    <col min="5641" max="5641" width="7.42578125" customWidth="1"/>
    <col min="5642" max="5642" width="8" customWidth="1"/>
    <col min="5643" max="5643" width="9.42578125" customWidth="1"/>
    <col min="5644" max="5644" width="10" customWidth="1"/>
    <col min="5645" max="5645" width="10.140625" customWidth="1"/>
    <col min="5646" max="5646" width="13.140625" customWidth="1"/>
    <col min="5647" max="5647" width="18" customWidth="1"/>
    <col min="5648" max="5648" width="15.5703125" customWidth="1"/>
    <col min="5649" max="5649" width="13.85546875" customWidth="1"/>
    <col min="5651" max="5651" width="10.140625" bestFit="1" customWidth="1"/>
    <col min="5889" max="5889" width="4.7109375" customWidth="1"/>
    <col min="5890" max="5890" width="6.28515625" customWidth="1"/>
    <col min="5891" max="5891" width="10.85546875" customWidth="1"/>
    <col min="5892" max="5892" width="9.28515625" customWidth="1"/>
    <col min="5893" max="5893" width="4.7109375" customWidth="1"/>
    <col min="5895" max="5895" width="5.85546875" customWidth="1"/>
    <col min="5896" max="5896" width="10.85546875" customWidth="1"/>
    <col min="5897" max="5897" width="7.42578125" customWidth="1"/>
    <col min="5898" max="5898" width="8" customWidth="1"/>
    <col min="5899" max="5899" width="9.42578125" customWidth="1"/>
    <col min="5900" max="5900" width="10" customWidth="1"/>
    <col min="5901" max="5901" width="10.140625" customWidth="1"/>
    <col min="5902" max="5902" width="13.140625" customWidth="1"/>
    <col min="5903" max="5903" width="18" customWidth="1"/>
    <col min="5904" max="5904" width="15.5703125" customWidth="1"/>
    <col min="5905" max="5905" width="13.85546875" customWidth="1"/>
    <col min="5907" max="5907" width="10.140625" bestFit="1" customWidth="1"/>
    <col min="6145" max="6145" width="4.7109375" customWidth="1"/>
    <col min="6146" max="6146" width="6.28515625" customWidth="1"/>
    <col min="6147" max="6147" width="10.85546875" customWidth="1"/>
    <col min="6148" max="6148" width="9.28515625" customWidth="1"/>
    <col min="6149" max="6149" width="4.7109375" customWidth="1"/>
    <col min="6151" max="6151" width="5.85546875" customWidth="1"/>
    <col min="6152" max="6152" width="10.85546875" customWidth="1"/>
    <col min="6153" max="6153" width="7.42578125" customWidth="1"/>
    <col min="6154" max="6154" width="8" customWidth="1"/>
    <col min="6155" max="6155" width="9.42578125" customWidth="1"/>
    <col min="6156" max="6156" width="10" customWidth="1"/>
    <col min="6157" max="6157" width="10.140625" customWidth="1"/>
    <col min="6158" max="6158" width="13.140625" customWidth="1"/>
    <col min="6159" max="6159" width="18" customWidth="1"/>
    <col min="6160" max="6160" width="15.5703125" customWidth="1"/>
    <col min="6161" max="6161" width="13.85546875" customWidth="1"/>
    <col min="6163" max="6163" width="10.140625" bestFit="1" customWidth="1"/>
    <col min="6401" max="6401" width="4.7109375" customWidth="1"/>
    <col min="6402" max="6402" width="6.28515625" customWidth="1"/>
    <col min="6403" max="6403" width="10.85546875" customWidth="1"/>
    <col min="6404" max="6404" width="9.28515625" customWidth="1"/>
    <col min="6405" max="6405" width="4.7109375" customWidth="1"/>
    <col min="6407" max="6407" width="5.85546875" customWidth="1"/>
    <col min="6408" max="6408" width="10.85546875" customWidth="1"/>
    <col min="6409" max="6409" width="7.42578125" customWidth="1"/>
    <col min="6410" max="6410" width="8" customWidth="1"/>
    <col min="6411" max="6411" width="9.42578125" customWidth="1"/>
    <col min="6412" max="6412" width="10" customWidth="1"/>
    <col min="6413" max="6413" width="10.140625" customWidth="1"/>
    <col min="6414" max="6414" width="13.140625" customWidth="1"/>
    <col min="6415" max="6415" width="18" customWidth="1"/>
    <col min="6416" max="6416" width="15.5703125" customWidth="1"/>
    <col min="6417" max="6417" width="13.85546875" customWidth="1"/>
    <col min="6419" max="6419" width="10.140625" bestFit="1" customWidth="1"/>
    <col min="6657" max="6657" width="4.7109375" customWidth="1"/>
    <col min="6658" max="6658" width="6.28515625" customWidth="1"/>
    <col min="6659" max="6659" width="10.85546875" customWidth="1"/>
    <col min="6660" max="6660" width="9.28515625" customWidth="1"/>
    <col min="6661" max="6661" width="4.7109375" customWidth="1"/>
    <col min="6663" max="6663" width="5.85546875" customWidth="1"/>
    <col min="6664" max="6664" width="10.85546875" customWidth="1"/>
    <col min="6665" max="6665" width="7.42578125" customWidth="1"/>
    <col min="6666" max="6666" width="8" customWidth="1"/>
    <col min="6667" max="6667" width="9.42578125" customWidth="1"/>
    <col min="6668" max="6668" width="10" customWidth="1"/>
    <col min="6669" max="6669" width="10.140625" customWidth="1"/>
    <col min="6670" max="6670" width="13.140625" customWidth="1"/>
    <col min="6671" max="6671" width="18" customWidth="1"/>
    <col min="6672" max="6672" width="15.5703125" customWidth="1"/>
    <col min="6673" max="6673" width="13.85546875" customWidth="1"/>
    <col min="6675" max="6675" width="10.140625" bestFit="1" customWidth="1"/>
    <col min="6913" max="6913" width="4.7109375" customWidth="1"/>
    <col min="6914" max="6914" width="6.28515625" customWidth="1"/>
    <col min="6915" max="6915" width="10.85546875" customWidth="1"/>
    <col min="6916" max="6916" width="9.28515625" customWidth="1"/>
    <col min="6917" max="6917" width="4.7109375" customWidth="1"/>
    <col min="6919" max="6919" width="5.85546875" customWidth="1"/>
    <col min="6920" max="6920" width="10.85546875" customWidth="1"/>
    <col min="6921" max="6921" width="7.42578125" customWidth="1"/>
    <col min="6922" max="6922" width="8" customWidth="1"/>
    <col min="6923" max="6923" width="9.42578125" customWidth="1"/>
    <col min="6924" max="6924" width="10" customWidth="1"/>
    <col min="6925" max="6925" width="10.140625" customWidth="1"/>
    <col min="6926" max="6926" width="13.140625" customWidth="1"/>
    <col min="6927" max="6927" width="18" customWidth="1"/>
    <col min="6928" max="6928" width="15.5703125" customWidth="1"/>
    <col min="6929" max="6929" width="13.85546875" customWidth="1"/>
    <col min="6931" max="6931" width="10.140625" bestFit="1" customWidth="1"/>
    <col min="7169" max="7169" width="4.7109375" customWidth="1"/>
    <col min="7170" max="7170" width="6.28515625" customWidth="1"/>
    <col min="7171" max="7171" width="10.85546875" customWidth="1"/>
    <col min="7172" max="7172" width="9.28515625" customWidth="1"/>
    <col min="7173" max="7173" width="4.7109375" customWidth="1"/>
    <col min="7175" max="7175" width="5.85546875" customWidth="1"/>
    <col min="7176" max="7176" width="10.85546875" customWidth="1"/>
    <col min="7177" max="7177" width="7.42578125" customWidth="1"/>
    <col min="7178" max="7178" width="8" customWidth="1"/>
    <col min="7179" max="7179" width="9.42578125" customWidth="1"/>
    <col min="7180" max="7180" width="10" customWidth="1"/>
    <col min="7181" max="7181" width="10.140625" customWidth="1"/>
    <col min="7182" max="7182" width="13.140625" customWidth="1"/>
    <col min="7183" max="7183" width="18" customWidth="1"/>
    <col min="7184" max="7184" width="15.5703125" customWidth="1"/>
    <col min="7185" max="7185" width="13.85546875" customWidth="1"/>
    <col min="7187" max="7187" width="10.140625" bestFit="1" customWidth="1"/>
    <col min="7425" max="7425" width="4.7109375" customWidth="1"/>
    <col min="7426" max="7426" width="6.28515625" customWidth="1"/>
    <col min="7427" max="7427" width="10.85546875" customWidth="1"/>
    <col min="7428" max="7428" width="9.28515625" customWidth="1"/>
    <col min="7429" max="7429" width="4.7109375" customWidth="1"/>
    <col min="7431" max="7431" width="5.85546875" customWidth="1"/>
    <col min="7432" max="7432" width="10.85546875" customWidth="1"/>
    <col min="7433" max="7433" width="7.42578125" customWidth="1"/>
    <col min="7434" max="7434" width="8" customWidth="1"/>
    <col min="7435" max="7435" width="9.42578125" customWidth="1"/>
    <col min="7436" max="7436" width="10" customWidth="1"/>
    <col min="7437" max="7437" width="10.140625" customWidth="1"/>
    <col min="7438" max="7438" width="13.140625" customWidth="1"/>
    <col min="7439" max="7439" width="18" customWidth="1"/>
    <col min="7440" max="7440" width="15.5703125" customWidth="1"/>
    <col min="7441" max="7441" width="13.85546875" customWidth="1"/>
    <col min="7443" max="7443" width="10.140625" bestFit="1" customWidth="1"/>
    <col min="7681" max="7681" width="4.7109375" customWidth="1"/>
    <col min="7682" max="7682" width="6.28515625" customWidth="1"/>
    <col min="7683" max="7683" width="10.85546875" customWidth="1"/>
    <col min="7684" max="7684" width="9.28515625" customWidth="1"/>
    <col min="7685" max="7685" width="4.7109375" customWidth="1"/>
    <col min="7687" max="7687" width="5.85546875" customWidth="1"/>
    <col min="7688" max="7688" width="10.85546875" customWidth="1"/>
    <col min="7689" max="7689" width="7.42578125" customWidth="1"/>
    <col min="7690" max="7690" width="8" customWidth="1"/>
    <col min="7691" max="7691" width="9.42578125" customWidth="1"/>
    <col min="7692" max="7692" width="10" customWidth="1"/>
    <col min="7693" max="7693" width="10.140625" customWidth="1"/>
    <col min="7694" max="7694" width="13.140625" customWidth="1"/>
    <col min="7695" max="7695" width="18" customWidth="1"/>
    <col min="7696" max="7696" width="15.5703125" customWidth="1"/>
    <col min="7697" max="7697" width="13.85546875" customWidth="1"/>
    <col min="7699" max="7699" width="10.140625" bestFit="1" customWidth="1"/>
    <col min="7937" max="7937" width="4.7109375" customWidth="1"/>
    <col min="7938" max="7938" width="6.28515625" customWidth="1"/>
    <col min="7939" max="7939" width="10.85546875" customWidth="1"/>
    <col min="7940" max="7940" width="9.28515625" customWidth="1"/>
    <col min="7941" max="7941" width="4.7109375" customWidth="1"/>
    <col min="7943" max="7943" width="5.85546875" customWidth="1"/>
    <col min="7944" max="7944" width="10.85546875" customWidth="1"/>
    <col min="7945" max="7945" width="7.42578125" customWidth="1"/>
    <col min="7946" max="7946" width="8" customWidth="1"/>
    <col min="7947" max="7947" width="9.42578125" customWidth="1"/>
    <col min="7948" max="7948" width="10" customWidth="1"/>
    <col min="7949" max="7949" width="10.140625" customWidth="1"/>
    <col min="7950" max="7950" width="13.140625" customWidth="1"/>
    <col min="7951" max="7951" width="18" customWidth="1"/>
    <col min="7952" max="7952" width="15.5703125" customWidth="1"/>
    <col min="7953" max="7953" width="13.85546875" customWidth="1"/>
    <col min="7955" max="7955" width="10.140625" bestFit="1" customWidth="1"/>
    <col min="8193" max="8193" width="4.7109375" customWidth="1"/>
    <col min="8194" max="8194" width="6.28515625" customWidth="1"/>
    <col min="8195" max="8195" width="10.85546875" customWidth="1"/>
    <col min="8196" max="8196" width="9.28515625" customWidth="1"/>
    <col min="8197" max="8197" width="4.7109375" customWidth="1"/>
    <col min="8199" max="8199" width="5.85546875" customWidth="1"/>
    <col min="8200" max="8200" width="10.85546875" customWidth="1"/>
    <col min="8201" max="8201" width="7.42578125" customWidth="1"/>
    <col min="8202" max="8202" width="8" customWidth="1"/>
    <col min="8203" max="8203" width="9.42578125" customWidth="1"/>
    <col min="8204" max="8204" width="10" customWidth="1"/>
    <col min="8205" max="8205" width="10.140625" customWidth="1"/>
    <col min="8206" max="8206" width="13.140625" customWidth="1"/>
    <col min="8207" max="8207" width="18" customWidth="1"/>
    <col min="8208" max="8208" width="15.5703125" customWidth="1"/>
    <col min="8209" max="8209" width="13.85546875" customWidth="1"/>
    <col min="8211" max="8211" width="10.140625" bestFit="1" customWidth="1"/>
    <col min="8449" max="8449" width="4.7109375" customWidth="1"/>
    <col min="8450" max="8450" width="6.28515625" customWidth="1"/>
    <col min="8451" max="8451" width="10.85546875" customWidth="1"/>
    <col min="8452" max="8452" width="9.28515625" customWidth="1"/>
    <col min="8453" max="8453" width="4.7109375" customWidth="1"/>
    <col min="8455" max="8455" width="5.85546875" customWidth="1"/>
    <col min="8456" max="8456" width="10.85546875" customWidth="1"/>
    <col min="8457" max="8457" width="7.42578125" customWidth="1"/>
    <col min="8458" max="8458" width="8" customWidth="1"/>
    <col min="8459" max="8459" width="9.42578125" customWidth="1"/>
    <col min="8460" max="8460" width="10" customWidth="1"/>
    <col min="8461" max="8461" width="10.140625" customWidth="1"/>
    <col min="8462" max="8462" width="13.140625" customWidth="1"/>
    <col min="8463" max="8463" width="18" customWidth="1"/>
    <col min="8464" max="8464" width="15.5703125" customWidth="1"/>
    <col min="8465" max="8465" width="13.85546875" customWidth="1"/>
    <col min="8467" max="8467" width="10.140625" bestFit="1" customWidth="1"/>
    <col min="8705" max="8705" width="4.7109375" customWidth="1"/>
    <col min="8706" max="8706" width="6.28515625" customWidth="1"/>
    <col min="8707" max="8707" width="10.85546875" customWidth="1"/>
    <col min="8708" max="8708" width="9.28515625" customWidth="1"/>
    <col min="8709" max="8709" width="4.7109375" customWidth="1"/>
    <col min="8711" max="8711" width="5.85546875" customWidth="1"/>
    <col min="8712" max="8712" width="10.85546875" customWidth="1"/>
    <col min="8713" max="8713" width="7.42578125" customWidth="1"/>
    <col min="8714" max="8714" width="8" customWidth="1"/>
    <col min="8715" max="8715" width="9.42578125" customWidth="1"/>
    <col min="8716" max="8716" width="10" customWidth="1"/>
    <col min="8717" max="8717" width="10.140625" customWidth="1"/>
    <col min="8718" max="8718" width="13.140625" customWidth="1"/>
    <col min="8719" max="8719" width="18" customWidth="1"/>
    <col min="8720" max="8720" width="15.5703125" customWidth="1"/>
    <col min="8721" max="8721" width="13.85546875" customWidth="1"/>
    <col min="8723" max="8723" width="10.140625" bestFit="1" customWidth="1"/>
    <col min="8961" max="8961" width="4.7109375" customWidth="1"/>
    <col min="8962" max="8962" width="6.28515625" customWidth="1"/>
    <col min="8963" max="8963" width="10.85546875" customWidth="1"/>
    <col min="8964" max="8964" width="9.28515625" customWidth="1"/>
    <col min="8965" max="8965" width="4.7109375" customWidth="1"/>
    <col min="8967" max="8967" width="5.85546875" customWidth="1"/>
    <col min="8968" max="8968" width="10.85546875" customWidth="1"/>
    <col min="8969" max="8969" width="7.42578125" customWidth="1"/>
    <col min="8970" max="8970" width="8" customWidth="1"/>
    <col min="8971" max="8971" width="9.42578125" customWidth="1"/>
    <col min="8972" max="8972" width="10" customWidth="1"/>
    <col min="8973" max="8973" width="10.140625" customWidth="1"/>
    <col min="8974" max="8974" width="13.140625" customWidth="1"/>
    <col min="8975" max="8975" width="18" customWidth="1"/>
    <col min="8976" max="8976" width="15.5703125" customWidth="1"/>
    <col min="8977" max="8977" width="13.85546875" customWidth="1"/>
    <col min="8979" max="8979" width="10.140625" bestFit="1" customWidth="1"/>
    <col min="9217" max="9217" width="4.7109375" customWidth="1"/>
    <col min="9218" max="9218" width="6.28515625" customWidth="1"/>
    <col min="9219" max="9219" width="10.85546875" customWidth="1"/>
    <col min="9220" max="9220" width="9.28515625" customWidth="1"/>
    <col min="9221" max="9221" width="4.7109375" customWidth="1"/>
    <col min="9223" max="9223" width="5.85546875" customWidth="1"/>
    <col min="9224" max="9224" width="10.85546875" customWidth="1"/>
    <col min="9225" max="9225" width="7.42578125" customWidth="1"/>
    <col min="9226" max="9226" width="8" customWidth="1"/>
    <col min="9227" max="9227" width="9.42578125" customWidth="1"/>
    <col min="9228" max="9228" width="10" customWidth="1"/>
    <col min="9229" max="9229" width="10.140625" customWidth="1"/>
    <col min="9230" max="9230" width="13.140625" customWidth="1"/>
    <col min="9231" max="9231" width="18" customWidth="1"/>
    <col min="9232" max="9232" width="15.5703125" customWidth="1"/>
    <col min="9233" max="9233" width="13.85546875" customWidth="1"/>
    <col min="9235" max="9235" width="10.140625" bestFit="1" customWidth="1"/>
    <col min="9473" max="9473" width="4.7109375" customWidth="1"/>
    <col min="9474" max="9474" width="6.28515625" customWidth="1"/>
    <col min="9475" max="9475" width="10.85546875" customWidth="1"/>
    <col min="9476" max="9476" width="9.28515625" customWidth="1"/>
    <col min="9477" max="9477" width="4.7109375" customWidth="1"/>
    <col min="9479" max="9479" width="5.85546875" customWidth="1"/>
    <col min="9480" max="9480" width="10.85546875" customWidth="1"/>
    <col min="9481" max="9481" width="7.42578125" customWidth="1"/>
    <col min="9482" max="9482" width="8" customWidth="1"/>
    <col min="9483" max="9483" width="9.42578125" customWidth="1"/>
    <col min="9484" max="9484" width="10" customWidth="1"/>
    <col min="9485" max="9485" width="10.140625" customWidth="1"/>
    <col min="9486" max="9486" width="13.140625" customWidth="1"/>
    <col min="9487" max="9487" width="18" customWidth="1"/>
    <col min="9488" max="9488" width="15.5703125" customWidth="1"/>
    <col min="9489" max="9489" width="13.85546875" customWidth="1"/>
    <col min="9491" max="9491" width="10.140625" bestFit="1" customWidth="1"/>
    <col min="9729" max="9729" width="4.7109375" customWidth="1"/>
    <col min="9730" max="9730" width="6.28515625" customWidth="1"/>
    <col min="9731" max="9731" width="10.85546875" customWidth="1"/>
    <col min="9732" max="9732" width="9.28515625" customWidth="1"/>
    <col min="9733" max="9733" width="4.7109375" customWidth="1"/>
    <col min="9735" max="9735" width="5.85546875" customWidth="1"/>
    <col min="9736" max="9736" width="10.85546875" customWidth="1"/>
    <col min="9737" max="9737" width="7.42578125" customWidth="1"/>
    <col min="9738" max="9738" width="8" customWidth="1"/>
    <col min="9739" max="9739" width="9.42578125" customWidth="1"/>
    <col min="9740" max="9740" width="10" customWidth="1"/>
    <col min="9741" max="9741" width="10.140625" customWidth="1"/>
    <col min="9742" max="9742" width="13.140625" customWidth="1"/>
    <col min="9743" max="9743" width="18" customWidth="1"/>
    <col min="9744" max="9744" width="15.5703125" customWidth="1"/>
    <col min="9745" max="9745" width="13.85546875" customWidth="1"/>
    <col min="9747" max="9747" width="10.140625" bestFit="1" customWidth="1"/>
    <col min="9985" max="9985" width="4.7109375" customWidth="1"/>
    <col min="9986" max="9986" width="6.28515625" customWidth="1"/>
    <col min="9987" max="9987" width="10.85546875" customWidth="1"/>
    <col min="9988" max="9988" width="9.28515625" customWidth="1"/>
    <col min="9989" max="9989" width="4.7109375" customWidth="1"/>
    <col min="9991" max="9991" width="5.85546875" customWidth="1"/>
    <col min="9992" max="9992" width="10.85546875" customWidth="1"/>
    <col min="9993" max="9993" width="7.42578125" customWidth="1"/>
    <col min="9994" max="9994" width="8" customWidth="1"/>
    <col min="9995" max="9995" width="9.42578125" customWidth="1"/>
    <col min="9996" max="9996" width="10" customWidth="1"/>
    <col min="9997" max="9997" width="10.140625" customWidth="1"/>
    <col min="9998" max="9998" width="13.140625" customWidth="1"/>
    <col min="9999" max="9999" width="18" customWidth="1"/>
    <col min="10000" max="10000" width="15.5703125" customWidth="1"/>
    <col min="10001" max="10001" width="13.85546875" customWidth="1"/>
    <col min="10003" max="10003" width="10.140625" bestFit="1" customWidth="1"/>
    <col min="10241" max="10241" width="4.7109375" customWidth="1"/>
    <col min="10242" max="10242" width="6.28515625" customWidth="1"/>
    <col min="10243" max="10243" width="10.85546875" customWidth="1"/>
    <col min="10244" max="10244" width="9.28515625" customWidth="1"/>
    <col min="10245" max="10245" width="4.7109375" customWidth="1"/>
    <col min="10247" max="10247" width="5.85546875" customWidth="1"/>
    <col min="10248" max="10248" width="10.85546875" customWidth="1"/>
    <col min="10249" max="10249" width="7.42578125" customWidth="1"/>
    <col min="10250" max="10250" width="8" customWidth="1"/>
    <col min="10251" max="10251" width="9.42578125" customWidth="1"/>
    <col min="10252" max="10252" width="10" customWidth="1"/>
    <col min="10253" max="10253" width="10.140625" customWidth="1"/>
    <col min="10254" max="10254" width="13.140625" customWidth="1"/>
    <col min="10255" max="10255" width="18" customWidth="1"/>
    <col min="10256" max="10256" width="15.5703125" customWidth="1"/>
    <col min="10257" max="10257" width="13.85546875" customWidth="1"/>
    <col min="10259" max="10259" width="10.140625" bestFit="1" customWidth="1"/>
    <col min="10497" max="10497" width="4.7109375" customWidth="1"/>
    <col min="10498" max="10498" width="6.28515625" customWidth="1"/>
    <col min="10499" max="10499" width="10.85546875" customWidth="1"/>
    <col min="10500" max="10500" width="9.28515625" customWidth="1"/>
    <col min="10501" max="10501" width="4.7109375" customWidth="1"/>
    <col min="10503" max="10503" width="5.85546875" customWidth="1"/>
    <col min="10504" max="10504" width="10.85546875" customWidth="1"/>
    <col min="10505" max="10505" width="7.42578125" customWidth="1"/>
    <col min="10506" max="10506" width="8" customWidth="1"/>
    <col min="10507" max="10507" width="9.42578125" customWidth="1"/>
    <col min="10508" max="10508" width="10" customWidth="1"/>
    <col min="10509" max="10509" width="10.140625" customWidth="1"/>
    <col min="10510" max="10510" width="13.140625" customWidth="1"/>
    <col min="10511" max="10511" width="18" customWidth="1"/>
    <col min="10512" max="10512" width="15.5703125" customWidth="1"/>
    <col min="10513" max="10513" width="13.85546875" customWidth="1"/>
    <col min="10515" max="10515" width="10.140625" bestFit="1" customWidth="1"/>
    <col min="10753" max="10753" width="4.7109375" customWidth="1"/>
    <col min="10754" max="10754" width="6.28515625" customWidth="1"/>
    <col min="10755" max="10755" width="10.85546875" customWidth="1"/>
    <col min="10756" max="10756" width="9.28515625" customWidth="1"/>
    <col min="10757" max="10757" width="4.7109375" customWidth="1"/>
    <col min="10759" max="10759" width="5.85546875" customWidth="1"/>
    <col min="10760" max="10760" width="10.85546875" customWidth="1"/>
    <col min="10761" max="10761" width="7.42578125" customWidth="1"/>
    <col min="10762" max="10762" width="8" customWidth="1"/>
    <col min="10763" max="10763" width="9.42578125" customWidth="1"/>
    <col min="10764" max="10764" width="10" customWidth="1"/>
    <col min="10765" max="10765" width="10.140625" customWidth="1"/>
    <col min="10766" max="10766" width="13.140625" customWidth="1"/>
    <col min="10767" max="10767" width="18" customWidth="1"/>
    <col min="10768" max="10768" width="15.5703125" customWidth="1"/>
    <col min="10769" max="10769" width="13.85546875" customWidth="1"/>
    <col min="10771" max="10771" width="10.140625" bestFit="1" customWidth="1"/>
    <col min="11009" max="11009" width="4.7109375" customWidth="1"/>
    <col min="11010" max="11010" width="6.28515625" customWidth="1"/>
    <col min="11011" max="11011" width="10.85546875" customWidth="1"/>
    <col min="11012" max="11012" width="9.28515625" customWidth="1"/>
    <col min="11013" max="11013" width="4.7109375" customWidth="1"/>
    <col min="11015" max="11015" width="5.85546875" customWidth="1"/>
    <col min="11016" max="11016" width="10.85546875" customWidth="1"/>
    <col min="11017" max="11017" width="7.42578125" customWidth="1"/>
    <col min="11018" max="11018" width="8" customWidth="1"/>
    <col min="11019" max="11019" width="9.42578125" customWidth="1"/>
    <col min="11020" max="11020" width="10" customWidth="1"/>
    <col min="11021" max="11021" width="10.140625" customWidth="1"/>
    <col min="11022" max="11022" width="13.140625" customWidth="1"/>
    <col min="11023" max="11023" width="18" customWidth="1"/>
    <col min="11024" max="11024" width="15.5703125" customWidth="1"/>
    <col min="11025" max="11025" width="13.85546875" customWidth="1"/>
    <col min="11027" max="11027" width="10.140625" bestFit="1" customWidth="1"/>
    <col min="11265" max="11265" width="4.7109375" customWidth="1"/>
    <col min="11266" max="11266" width="6.28515625" customWidth="1"/>
    <col min="11267" max="11267" width="10.85546875" customWidth="1"/>
    <col min="11268" max="11268" width="9.28515625" customWidth="1"/>
    <col min="11269" max="11269" width="4.7109375" customWidth="1"/>
    <col min="11271" max="11271" width="5.85546875" customWidth="1"/>
    <col min="11272" max="11272" width="10.85546875" customWidth="1"/>
    <col min="11273" max="11273" width="7.42578125" customWidth="1"/>
    <col min="11274" max="11274" width="8" customWidth="1"/>
    <col min="11275" max="11275" width="9.42578125" customWidth="1"/>
    <col min="11276" max="11276" width="10" customWidth="1"/>
    <col min="11277" max="11277" width="10.140625" customWidth="1"/>
    <col min="11278" max="11278" width="13.140625" customWidth="1"/>
    <col min="11279" max="11279" width="18" customWidth="1"/>
    <col min="11280" max="11280" width="15.5703125" customWidth="1"/>
    <col min="11281" max="11281" width="13.85546875" customWidth="1"/>
    <col min="11283" max="11283" width="10.140625" bestFit="1" customWidth="1"/>
    <col min="11521" max="11521" width="4.7109375" customWidth="1"/>
    <col min="11522" max="11522" width="6.28515625" customWidth="1"/>
    <col min="11523" max="11523" width="10.85546875" customWidth="1"/>
    <col min="11524" max="11524" width="9.28515625" customWidth="1"/>
    <col min="11525" max="11525" width="4.7109375" customWidth="1"/>
    <col min="11527" max="11527" width="5.85546875" customWidth="1"/>
    <col min="11528" max="11528" width="10.85546875" customWidth="1"/>
    <col min="11529" max="11529" width="7.42578125" customWidth="1"/>
    <col min="11530" max="11530" width="8" customWidth="1"/>
    <col min="11531" max="11531" width="9.42578125" customWidth="1"/>
    <col min="11532" max="11532" width="10" customWidth="1"/>
    <col min="11533" max="11533" width="10.140625" customWidth="1"/>
    <col min="11534" max="11534" width="13.140625" customWidth="1"/>
    <col min="11535" max="11535" width="18" customWidth="1"/>
    <col min="11536" max="11536" width="15.5703125" customWidth="1"/>
    <col min="11537" max="11537" width="13.85546875" customWidth="1"/>
    <col min="11539" max="11539" width="10.140625" bestFit="1" customWidth="1"/>
    <col min="11777" max="11777" width="4.7109375" customWidth="1"/>
    <col min="11778" max="11778" width="6.28515625" customWidth="1"/>
    <col min="11779" max="11779" width="10.85546875" customWidth="1"/>
    <col min="11780" max="11780" width="9.28515625" customWidth="1"/>
    <col min="11781" max="11781" width="4.7109375" customWidth="1"/>
    <col min="11783" max="11783" width="5.85546875" customWidth="1"/>
    <col min="11784" max="11784" width="10.85546875" customWidth="1"/>
    <col min="11785" max="11785" width="7.42578125" customWidth="1"/>
    <col min="11786" max="11786" width="8" customWidth="1"/>
    <col min="11787" max="11787" width="9.42578125" customWidth="1"/>
    <col min="11788" max="11788" width="10" customWidth="1"/>
    <col min="11789" max="11789" width="10.140625" customWidth="1"/>
    <col min="11790" max="11790" width="13.140625" customWidth="1"/>
    <col min="11791" max="11791" width="18" customWidth="1"/>
    <col min="11792" max="11792" width="15.5703125" customWidth="1"/>
    <col min="11793" max="11793" width="13.85546875" customWidth="1"/>
    <col min="11795" max="11795" width="10.140625" bestFit="1" customWidth="1"/>
    <col min="12033" max="12033" width="4.7109375" customWidth="1"/>
    <col min="12034" max="12034" width="6.28515625" customWidth="1"/>
    <col min="12035" max="12035" width="10.85546875" customWidth="1"/>
    <col min="12036" max="12036" width="9.28515625" customWidth="1"/>
    <col min="12037" max="12037" width="4.7109375" customWidth="1"/>
    <col min="12039" max="12039" width="5.85546875" customWidth="1"/>
    <col min="12040" max="12040" width="10.85546875" customWidth="1"/>
    <col min="12041" max="12041" width="7.42578125" customWidth="1"/>
    <col min="12042" max="12042" width="8" customWidth="1"/>
    <col min="12043" max="12043" width="9.42578125" customWidth="1"/>
    <col min="12044" max="12044" width="10" customWidth="1"/>
    <col min="12045" max="12045" width="10.140625" customWidth="1"/>
    <col min="12046" max="12046" width="13.140625" customWidth="1"/>
    <col min="12047" max="12047" width="18" customWidth="1"/>
    <col min="12048" max="12048" width="15.5703125" customWidth="1"/>
    <col min="12049" max="12049" width="13.85546875" customWidth="1"/>
    <col min="12051" max="12051" width="10.140625" bestFit="1" customWidth="1"/>
    <col min="12289" max="12289" width="4.7109375" customWidth="1"/>
    <col min="12290" max="12290" width="6.28515625" customWidth="1"/>
    <col min="12291" max="12291" width="10.85546875" customWidth="1"/>
    <col min="12292" max="12292" width="9.28515625" customWidth="1"/>
    <col min="12293" max="12293" width="4.7109375" customWidth="1"/>
    <col min="12295" max="12295" width="5.85546875" customWidth="1"/>
    <col min="12296" max="12296" width="10.85546875" customWidth="1"/>
    <col min="12297" max="12297" width="7.42578125" customWidth="1"/>
    <col min="12298" max="12298" width="8" customWidth="1"/>
    <col min="12299" max="12299" width="9.42578125" customWidth="1"/>
    <col min="12300" max="12300" width="10" customWidth="1"/>
    <col min="12301" max="12301" width="10.140625" customWidth="1"/>
    <col min="12302" max="12302" width="13.140625" customWidth="1"/>
    <col min="12303" max="12303" width="18" customWidth="1"/>
    <col min="12304" max="12304" width="15.5703125" customWidth="1"/>
    <col min="12305" max="12305" width="13.85546875" customWidth="1"/>
    <col min="12307" max="12307" width="10.140625" bestFit="1" customWidth="1"/>
    <col min="12545" max="12545" width="4.7109375" customWidth="1"/>
    <col min="12546" max="12546" width="6.28515625" customWidth="1"/>
    <col min="12547" max="12547" width="10.85546875" customWidth="1"/>
    <col min="12548" max="12548" width="9.28515625" customWidth="1"/>
    <col min="12549" max="12549" width="4.7109375" customWidth="1"/>
    <col min="12551" max="12551" width="5.85546875" customWidth="1"/>
    <col min="12552" max="12552" width="10.85546875" customWidth="1"/>
    <col min="12553" max="12553" width="7.42578125" customWidth="1"/>
    <col min="12554" max="12554" width="8" customWidth="1"/>
    <col min="12555" max="12555" width="9.42578125" customWidth="1"/>
    <col min="12556" max="12556" width="10" customWidth="1"/>
    <col min="12557" max="12557" width="10.140625" customWidth="1"/>
    <col min="12558" max="12558" width="13.140625" customWidth="1"/>
    <col min="12559" max="12559" width="18" customWidth="1"/>
    <col min="12560" max="12560" width="15.5703125" customWidth="1"/>
    <col min="12561" max="12561" width="13.85546875" customWidth="1"/>
    <col min="12563" max="12563" width="10.140625" bestFit="1" customWidth="1"/>
    <col min="12801" max="12801" width="4.7109375" customWidth="1"/>
    <col min="12802" max="12802" width="6.28515625" customWidth="1"/>
    <col min="12803" max="12803" width="10.85546875" customWidth="1"/>
    <col min="12804" max="12804" width="9.28515625" customWidth="1"/>
    <col min="12805" max="12805" width="4.7109375" customWidth="1"/>
    <col min="12807" max="12807" width="5.85546875" customWidth="1"/>
    <col min="12808" max="12808" width="10.85546875" customWidth="1"/>
    <col min="12809" max="12809" width="7.42578125" customWidth="1"/>
    <col min="12810" max="12810" width="8" customWidth="1"/>
    <col min="12811" max="12811" width="9.42578125" customWidth="1"/>
    <col min="12812" max="12812" width="10" customWidth="1"/>
    <col min="12813" max="12813" width="10.140625" customWidth="1"/>
    <col min="12814" max="12814" width="13.140625" customWidth="1"/>
    <col min="12815" max="12815" width="18" customWidth="1"/>
    <col min="12816" max="12816" width="15.5703125" customWidth="1"/>
    <col min="12817" max="12817" width="13.85546875" customWidth="1"/>
    <col min="12819" max="12819" width="10.140625" bestFit="1" customWidth="1"/>
    <col min="13057" max="13057" width="4.7109375" customWidth="1"/>
    <col min="13058" max="13058" width="6.28515625" customWidth="1"/>
    <col min="13059" max="13059" width="10.85546875" customWidth="1"/>
    <col min="13060" max="13060" width="9.28515625" customWidth="1"/>
    <col min="13061" max="13061" width="4.7109375" customWidth="1"/>
    <col min="13063" max="13063" width="5.85546875" customWidth="1"/>
    <col min="13064" max="13064" width="10.85546875" customWidth="1"/>
    <col min="13065" max="13065" width="7.42578125" customWidth="1"/>
    <col min="13066" max="13066" width="8" customWidth="1"/>
    <col min="13067" max="13067" width="9.42578125" customWidth="1"/>
    <col min="13068" max="13068" width="10" customWidth="1"/>
    <col min="13069" max="13069" width="10.140625" customWidth="1"/>
    <col min="13070" max="13070" width="13.140625" customWidth="1"/>
    <col min="13071" max="13071" width="18" customWidth="1"/>
    <col min="13072" max="13072" width="15.5703125" customWidth="1"/>
    <col min="13073" max="13073" width="13.85546875" customWidth="1"/>
    <col min="13075" max="13075" width="10.140625" bestFit="1" customWidth="1"/>
    <col min="13313" max="13313" width="4.7109375" customWidth="1"/>
    <col min="13314" max="13314" width="6.28515625" customWidth="1"/>
    <col min="13315" max="13315" width="10.85546875" customWidth="1"/>
    <col min="13316" max="13316" width="9.28515625" customWidth="1"/>
    <col min="13317" max="13317" width="4.7109375" customWidth="1"/>
    <col min="13319" max="13319" width="5.85546875" customWidth="1"/>
    <col min="13320" max="13320" width="10.85546875" customWidth="1"/>
    <col min="13321" max="13321" width="7.42578125" customWidth="1"/>
    <col min="13322" max="13322" width="8" customWidth="1"/>
    <col min="13323" max="13323" width="9.42578125" customWidth="1"/>
    <col min="13324" max="13324" width="10" customWidth="1"/>
    <col min="13325" max="13325" width="10.140625" customWidth="1"/>
    <col min="13326" max="13326" width="13.140625" customWidth="1"/>
    <col min="13327" max="13327" width="18" customWidth="1"/>
    <col min="13328" max="13328" width="15.5703125" customWidth="1"/>
    <col min="13329" max="13329" width="13.85546875" customWidth="1"/>
    <col min="13331" max="13331" width="10.140625" bestFit="1" customWidth="1"/>
    <col min="13569" max="13569" width="4.7109375" customWidth="1"/>
    <col min="13570" max="13570" width="6.28515625" customWidth="1"/>
    <col min="13571" max="13571" width="10.85546875" customWidth="1"/>
    <col min="13572" max="13572" width="9.28515625" customWidth="1"/>
    <col min="13573" max="13573" width="4.7109375" customWidth="1"/>
    <col min="13575" max="13575" width="5.85546875" customWidth="1"/>
    <col min="13576" max="13576" width="10.85546875" customWidth="1"/>
    <col min="13577" max="13577" width="7.42578125" customWidth="1"/>
    <col min="13578" max="13578" width="8" customWidth="1"/>
    <col min="13579" max="13579" width="9.42578125" customWidth="1"/>
    <col min="13580" max="13580" width="10" customWidth="1"/>
    <col min="13581" max="13581" width="10.140625" customWidth="1"/>
    <col min="13582" max="13582" width="13.140625" customWidth="1"/>
    <col min="13583" max="13583" width="18" customWidth="1"/>
    <col min="13584" max="13584" width="15.5703125" customWidth="1"/>
    <col min="13585" max="13585" width="13.85546875" customWidth="1"/>
    <col min="13587" max="13587" width="10.140625" bestFit="1" customWidth="1"/>
    <col min="13825" max="13825" width="4.7109375" customWidth="1"/>
    <col min="13826" max="13826" width="6.28515625" customWidth="1"/>
    <col min="13827" max="13827" width="10.85546875" customWidth="1"/>
    <col min="13828" max="13828" width="9.28515625" customWidth="1"/>
    <col min="13829" max="13829" width="4.7109375" customWidth="1"/>
    <col min="13831" max="13831" width="5.85546875" customWidth="1"/>
    <col min="13832" max="13832" width="10.85546875" customWidth="1"/>
    <col min="13833" max="13833" width="7.42578125" customWidth="1"/>
    <col min="13834" max="13834" width="8" customWidth="1"/>
    <col min="13835" max="13835" width="9.42578125" customWidth="1"/>
    <col min="13836" max="13836" width="10" customWidth="1"/>
    <col min="13837" max="13837" width="10.140625" customWidth="1"/>
    <col min="13838" max="13838" width="13.140625" customWidth="1"/>
    <col min="13839" max="13839" width="18" customWidth="1"/>
    <col min="13840" max="13840" width="15.5703125" customWidth="1"/>
    <col min="13841" max="13841" width="13.85546875" customWidth="1"/>
    <col min="13843" max="13843" width="10.140625" bestFit="1" customWidth="1"/>
    <col min="14081" max="14081" width="4.7109375" customWidth="1"/>
    <col min="14082" max="14082" width="6.28515625" customWidth="1"/>
    <col min="14083" max="14083" width="10.85546875" customWidth="1"/>
    <col min="14084" max="14084" width="9.28515625" customWidth="1"/>
    <col min="14085" max="14085" width="4.7109375" customWidth="1"/>
    <col min="14087" max="14087" width="5.85546875" customWidth="1"/>
    <col min="14088" max="14088" width="10.85546875" customWidth="1"/>
    <col min="14089" max="14089" width="7.42578125" customWidth="1"/>
    <col min="14090" max="14090" width="8" customWidth="1"/>
    <col min="14091" max="14091" width="9.42578125" customWidth="1"/>
    <col min="14092" max="14092" width="10" customWidth="1"/>
    <col min="14093" max="14093" width="10.140625" customWidth="1"/>
    <col min="14094" max="14094" width="13.140625" customWidth="1"/>
    <col min="14095" max="14095" width="18" customWidth="1"/>
    <col min="14096" max="14096" width="15.5703125" customWidth="1"/>
    <col min="14097" max="14097" width="13.85546875" customWidth="1"/>
    <col min="14099" max="14099" width="10.140625" bestFit="1" customWidth="1"/>
    <col min="14337" max="14337" width="4.7109375" customWidth="1"/>
    <col min="14338" max="14338" width="6.28515625" customWidth="1"/>
    <col min="14339" max="14339" width="10.85546875" customWidth="1"/>
    <col min="14340" max="14340" width="9.28515625" customWidth="1"/>
    <col min="14341" max="14341" width="4.7109375" customWidth="1"/>
    <col min="14343" max="14343" width="5.85546875" customWidth="1"/>
    <col min="14344" max="14344" width="10.85546875" customWidth="1"/>
    <col min="14345" max="14345" width="7.42578125" customWidth="1"/>
    <col min="14346" max="14346" width="8" customWidth="1"/>
    <col min="14347" max="14347" width="9.42578125" customWidth="1"/>
    <col min="14348" max="14348" width="10" customWidth="1"/>
    <col min="14349" max="14349" width="10.140625" customWidth="1"/>
    <col min="14350" max="14350" width="13.140625" customWidth="1"/>
    <col min="14351" max="14351" width="18" customWidth="1"/>
    <col min="14352" max="14352" width="15.5703125" customWidth="1"/>
    <col min="14353" max="14353" width="13.85546875" customWidth="1"/>
    <col min="14355" max="14355" width="10.140625" bestFit="1" customWidth="1"/>
    <col min="14593" max="14593" width="4.7109375" customWidth="1"/>
    <col min="14594" max="14594" width="6.28515625" customWidth="1"/>
    <col min="14595" max="14595" width="10.85546875" customWidth="1"/>
    <col min="14596" max="14596" width="9.28515625" customWidth="1"/>
    <col min="14597" max="14597" width="4.7109375" customWidth="1"/>
    <col min="14599" max="14599" width="5.85546875" customWidth="1"/>
    <col min="14600" max="14600" width="10.85546875" customWidth="1"/>
    <col min="14601" max="14601" width="7.42578125" customWidth="1"/>
    <col min="14602" max="14602" width="8" customWidth="1"/>
    <col min="14603" max="14603" width="9.42578125" customWidth="1"/>
    <col min="14604" max="14604" width="10" customWidth="1"/>
    <col min="14605" max="14605" width="10.140625" customWidth="1"/>
    <col min="14606" max="14606" width="13.140625" customWidth="1"/>
    <col min="14607" max="14607" width="18" customWidth="1"/>
    <col min="14608" max="14608" width="15.5703125" customWidth="1"/>
    <col min="14609" max="14609" width="13.85546875" customWidth="1"/>
    <col min="14611" max="14611" width="10.140625" bestFit="1" customWidth="1"/>
    <col min="14849" max="14849" width="4.7109375" customWidth="1"/>
    <col min="14850" max="14850" width="6.28515625" customWidth="1"/>
    <col min="14851" max="14851" width="10.85546875" customWidth="1"/>
    <col min="14852" max="14852" width="9.28515625" customWidth="1"/>
    <col min="14853" max="14853" width="4.7109375" customWidth="1"/>
    <col min="14855" max="14855" width="5.85546875" customWidth="1"/>
    <col min="14856" max="14856" width="10.85546875" customWidth="1"/>
    <col min="14857" max="14857" width="7.42578125" customWidth="1"/>
    <col min="14858" max="14858" width="8" customWidth="1"/>
    <col min="14859" max="14859" width="9.42578125" customWidth="1"/>
    <col min="14860" max="14860" width="10" customWidth="1"/>
    <col min="14861" max="14861" width="10.140625" customWidth="1"/>
    <col min="14862" max="14862" width="13.140625" customWidth="1"/>
    <col min="14863" max="14863" width="18" customWidth="1"/>
    <col min="14864" max="14864" width="15.5703125" customWidth="1"/>
    <col min="14865" max="14865" width="13.85546875" customWidth="1"/>
    <col min="14867" max="14867" width="10.140625" bestFit="1" customWidth="1"/>
    <col min="15105" max="15105" width="4.7109375" customWidth="1"/>
    <col min="15106" max="15106" width="6.28515625" customWidth="1"/>
    <col min="15107" max="15107" width="10.85546875" customWidth="1"/>
    <col min="15108" max="15108" width="9.28515625" customWidth="1"/>
    <col min="15109" max="15109" width="4.7109375" customWidth="1"/>
    <col min="15111" max="15111" width="5.85546875" customWidth="1"/>
    <col min="15112" max="15112" width="10.85546875" customWidth="1"/>
    <col min="15113" max="15113" width="7.42578125" customWidth="1"/>
    <col min="15114" max="15114" width="8" customWidth="1"/>
    <col min="15115" max="15115" width="9.42578125" customWidth="1"/>
    <col min="15116" max="15116" width="10" customWidth="1"/>
    <col min="15117" max="15117" width="10.140625" customWidth="1"/>
    <col min="15118" max="15118" width="13.140625" customWidth="1"/>
    <col min="15119" max="15119" width="18" customWidth="1"/>
    <col min="15120" max="15120" width="15.5703125" customWidth="1"/>
    <col min="15121" max="15121" width="13.85546875" customWidth="1"/>
    <col min="15123" max="15123" width="10.140625" bestFit="1" customWidth="1"/>
    <col min="15361" max="15361" width="4.7109375" customWidth="1"/>
    <col min="15362" max="15362" width="6.28515625" customWidth="1"/>
    <col min="15363" max="15363" width="10.85546875" customWidth="1"/>
    <col min="15364" max="15364" width="9.28515625" customWidth="1"/>
    <col min="15365" max="15365" width="4.7109375" customWidth="1"/>
    <col min="15367" max="15367" width="5.85546875" customWidth="1"/>
    <col min="15368" max="15368" width="10.85546875" customWidth="1"/>
    <col min="15369" max="15369" width="7.42578125" customWidth="1"/>
    <col min="15370" max="15370" width="8" customWidth="1"/>
    <col min="15371" max="15371" width="9.42578125" customWidth="1"/>
    <col min="15372" max="15372" width="10" customWidth="1"/>
    <col min="15373" max="15373" width="10.140625" customWidth="1"/>
    <col min="15374" max="15374" width="13.140625" customWidth="1"/>
    <col min="15375" max="15375" width="18" customWidth="1"/>
    <col min="15376" max="15376" width="15.5703125" customWidth="1"/>
    <col min="15377" max="15377" width="13.85546875" customWidth="1"/>
    <col min="15379" max="15379" width="10.140625" bestFit="1" customWidth="1"/>
    <col min="15617" max="15617" width="4.7109375" customWidth="1"/>
    <col min="15618" max="15618" width="6.28515625" customWidth="1"/>
    <col min="15619" max="15619" width="10.85546875" customWidth="1"/>
    <col min="15620" max="15620" width="9.28515625" customWidth="1"/>
    <col min="15621" max="15621" width="4.7109375" customWidth="1"/>
    <col min="15623" max="15623" width="5.85546875" customWidth="1"/>
    <col min="15624" max="15624" width="10.85546875" customWidth="1"/>
    <col min="15625" max="15625" width="7.42578125" customWidth="1"/>
    <col min="15626" max="15626" width="8" customWidth="1"/>
    <col min="15627" max="15627" width="9.42578125" customWidth="1"/>
    <col min="15628" max="15628" width="10" customWidth="1"/>
    <col min="15629" max="15629" width="10.140625" customWidth="1"/>
    <col min="15630" max="15630" width="13.140625" customWidth="1"/>
    <col min="15631" max="15631" width="18" customWidth="1"/>
    <col min="15632" max="15632" width="15.5703125" customWidth="1"/>
    <col min="15633" max="15633" width="13.85546875" customWidth="1"/>
    <col min="15635" max="15635" width="10.140625" bestFit="1" customWidth="1"/>
    <col min="15873" max="15873" width="4.7109375" customWidth="1"/>
    <col min="15874" max="15874" width="6.28515625" customWidth="1"/>
    <col min="15875" max="15875" width="10.85546875" customWidth="1"/>
    <col min="15876" max="15876" width="9.28515625" customWidth="1"/>
    <col min="15877" max="15877" width="4.7109375" customWidth="1"/>
    <col min="15879" max="15879" width="5.85546875" customWidth="1"/>
    <col min="15880" max="15880" width="10.85546875" customWidth="1"/>
    <col min="15881" max="15881" width="7.42578125" customWidth="1"/>
    <col min="15882" max="15882" width="8" customWidth="1"/>
    <col min="15883" max="15883" width="9.42578125" customWidth="1"/>
    <col min="15884" max="15884" width="10" customWidth="1"/>
    <col min="15885" max="15885" width="10.140625" customWidth="1"/>
    <col min="15886" max="15886" width="13.140625" customWidth="1"/>
    <col min="15887" max="15887" width="18" customWidth="1"/>
    <col min="15888" max="15888" width="15.5703125" customWidth="1"/>
    <col min="15889" max="15889" width="13.85546875" customWidth="1"/>
    <col min="15891" max="15891" width="10.140625" bestFit="1" customWidth="1"/>
    <col min="16129" max="16129" width="4.7109375" customWidth="1"/>
    <col min="16130" max="16130" width="6.28515625" customWidth="1"/>
    <col min="16131" max="16131" width="10.85546875" customWidth="1"/>
    <col min="16132" max="16132" width="9.28515625" customWidth="1"/>
    <col min="16133" max="16133" width="4.7109375" customWidth="1"/>
    <col min="16135" max="16135" width="5.85546875" customWidth="1"/>
    <col min="16136" max="16136" width="10.85546875" customWidth="1"/>
    <col min="16137" max="16137" width="7.42578125" customWidth="1"/>
    <col min="16138" max="16138" width="8" customWidth="1"/>
    <col min="16139" max="16139" width="9.42578125" customWidth="1"/>
    <col min="16140" max="16140" width="10" customWidth="1"/>
    <col min="16141" max="16141" width="10.140625" customWidth="1"/>
    <col min="16142" max="16142" width="13.140625" customWidth="1"/>
    <col min="16143" max="16143" width="18" customWidth="1"/>
    <col min="16144" max="16144" width="15.5703125" customWidth="1"/>
    <col min="16145" max="16145" width="13.85546875" customWidth="1"/>
    <col min="16147" max="16147" width="10.140625" bestFit="1" customWidth="1"/>
  </cols>
  <sheetData>
    <row r="1" spans="1:17" ht="15.75" x14ac:dyDescent="0.25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"/>
      <c r="Q1" s="1"/>
    </row>
    <row r="2" spans="1:17" ht="15.75" x14ac:dyDescent="0.25">
      <c r="A2" s="115" t="s">
        <v>1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2"/>
      <c r="M2" s="2"/>
      <c r="N2" s="2"/>
      <c r="O2" s="3"/>
      <c r="P2" s="1"/>
      <c r="Q2" s="1"/>
    </row>
    <row r="3" spans="1:17" ht="16.5" thickBot="1" x14ac:dyDescent="0.3">
      <c r="A3" s="116" t="s">
        <v>96</v>
      </c>
      <c r="B3" s="116"/>
      <c r="C3" s="116"/>
      <c r="D3" s="116"/>
      <c r="E3" s="116"/>
      <c r="F3" s="116"/>
      <c r="G3" s="116"/>
      <c r="H3" s="116"/>
      <c r="I3" s="116"/>
      <c r="J3" s="4"/>
      <c r="K3" s="4"/>
      <c r="L3" s="4"/>
      <c r="M3" s="4"/>
      <c r="N3" s="4"/>
      <c r="O3" s="4"/>
      <c r="P3" s="1"/>
      <c r="Q3" s="1"/>
    </row>
    <row r="4" spans="1:17" ht="36.75" customHeight="1" thickBot="1" x14ac:dyDescent="0.3">
      <c r="A4" s="5" t="s">
        <v>2</v>
      </c>
      <c r="B4" s="107" t="s">
        <v>3</v>
      </c>
      <c r="C4" s="107"/>
      <c r="D4" s="107"/>
      <c r="E4" s="6" t="s">
        <v>4</v>
      </c>
      <c r="F4" s="108" t="s">
        <v>5</v>
      </c>
      <c r="G4" s="107"/>
      <c r="H4" s="7" t="s">
        <v>6</v>
      </c>
      <c r="I4" s="7" t="s">
        <v>7</v>
      </c>
      <c r="J4" s="7" t="s">
        <v>8</v>
      </c>
      <c r="K4" s="7" t="s">
        <v>9</v>
      </c>
      <c r="L4" s="7" t="s">
        <v>10</v>
      </c>
      <c r="M4" s="7" t="s">
        <v>11</v>
      </c>
      <c r="N4" s="7" t="s">
        <v>12</v>
      </c>
      <c r="O4" s="8" t="s">
        <v>13</v>
      </c>
      <c r="P4" s="9" t="s">
        <v>14</v>
      </c>
      <c r="Q4" s="10"/>
    </row>
    <row r="5" spans="1:17" ht="16.5" thickBot="1" x14ac:dyDescent="0.3">
      <c r="A5" s="11">
        <v>1</v>
      </c>
      <c r="B5" s="117" t="s">
        <v>15</v>
      </c>
      <c r="C5" s="117"/>
      <c r="D5" s="12" t="s">
        <v>16</v>
      </c>
      <c r="E5" s="13" t="s">
        <v>17</v>
      </c>
      <c r="F5" s="117" t="s">
        <v>18</v>
      </c>
      <c r="G5" s="117"/>
      <c r="H5" s="14" t="s">
        <v>19</v>
      </c>
      <c r="I5" s="15">
        <v>21</v>
      </c>
      <c r="J5" s="16">
        <v>291</v>
      </c>
      <c r="K5" s="17">
        <v>692.44</v>
      </c>
      <c r="L5" s="17">
        <f t="shared" ref="L5:L22" si="0">ROUND(K5/26,2)</f>
        <v>26.63</v>
      </c>
      <c r="M5" s="17">
        <f t="shared" ref="M5:M22" si="1">J5*L5</f>
        <v>7749.33</v>
      </c>
      <c r="N5" s="17">
        <f>ROUND(((M5*$Q$46)/100),2)-0.01</f>
        <v>2051.5699999999997</v>
      </c>
      <c r="O5" s="18"/>
      <c r="P5" s="19">
        <f>ROUND(((N5*32.3)/100),2)</f>
        <v>662.66</v>
      </c>
      <c r="Q5" s="19"/>
    </row>
    <row r="6" spans="1:17" ht="16.5" thickBot="1" x14ac:dyDescent="0.3">
      <c r="A6" s="20">
        <v>2</v>
      </c>
      <c r="B6" s="104" t="s">
        <v>20</v>
      </c>
      <c r="C6" s="104"/>
      <c r="D6" s="21" t="s">
        <v>21</v>
      </c>
      <c r="E6" s="22" t="s">
        <v>22</v>
      </c>
      <c r="F6" s="104" t="s">
        <v>23</v>
      </c>
      <c r="G6" s="104"/>
      <c r="H6" s="22" t="s">
        <v>24</v>
      </c>
      <c r="I6" s="23">
        <v>62</v>
      </c>
      <c r="J6" s="23">
        <v>250</v>
      </c>
      <c r="K6" s="24">
        <v>494.6</v>
      </c>
      <c r="L6" s="24">
        <f t="shared" si="0"/>
        <v>19.02</v>
      </c>
      <c r="M6" s="24">
        <f t="shared" si="1"/>
        <v>4755</v>
      </c>
      <c r="N6" s="24">
        <f t="shared" ref="N6:N26" si="2">ROUND(((M6*$Q$46)/100),2)</f>
        <v>1258.8499999999999</v>
      </c>
      <c r="O6" s="25"/>
      <c r="P6" s="19">
        <f t="shared" ref="P6:P26" si="3">ROUND(((N6*32.3)/100),2)</f>
        <v>406.61</v>
      </c>
      <c r="Q6" s="19"/>
    </row>
    <row r="7" spans="1:17" ht="16.5" thickBot="1" x14ac:dyDescent="0.3">
      <c r="A7" s="11">
        <v>3</v>
      </c>
      <c r="B7" s="102" t="s">
        <v>25</v>
      </c>
      <c r="C7" s="102"/>
      <c r="D7" s="26" t="s">
        <v>26</v>
      </c>
      <c r="E7" s="27" t="s">
        <v>27</v>
      </c>
      <c r="F7" s="102" t="s">
        <v>28</v>
      </c>
      <c r="G7" s="102"/>
      <c r="H7" s="27" t="s">
        <v>24</v>
      </c>
      <c r="I7" s="28">
        <v>74</v>
      </c>
      <c r="J7" s="29">
        <v>238</v>
      </c>
      <c r="K7" s="30">
        <v>494.6</v>
      </c>
      <c r="L7" s="30">
        <f t="shared" si="0"/>
        <v>19.02</v>
      </c>
      <c r="M7" s="30">
        <f t="shared" si="1"/>
        <v>4526.76</v>
      </c>
      <c r="N7" s="30">
        <f t="shared" si="2"/>
        <v>1198.42</v>
      </c>
      <c r="O7" s="31"/>
      <c r="P7" s="19">
        <f t="shared" si="3"/>
        <v>387.09</v>
      </c>
      <c r="Q7" s="19"/>
    </row>
    <row r="8" spans="1:17" ht="16.5" thickBot="1" x14ac:dyDescent="0.3">
      <c r="A8" s="20">
        <v>4</v>
      </c>
      <c r="B8" s="102" t="s">
        <v>29</v>
      </c>
      <c r="C8" s="102"/>
      <c r="D8" s="26" t="s">
        <v>30</v>
      </c>
      <c r="E8" s="27" t="s">
        <v>27</v>
      </c>
      <c r="F8" s="102" t="s">
        <v>28</v>
      </c>
      <c r="G8" s="102"/>
      <c r="H8" s="27" t="s">
        <v>24</v>
      </c>
      <c r="I8" s="29">
        <v>60</v>
      </c>
      <c r="J8" s="29">
        <v>252</v>
      </c>
      <c r="K8" s="30">
        <v>494.6</v>
      </c>
      <c r="L8" s="30">
        <f t="shared" si="0"/>
        <v>19.02</v>
      </c>
      <c r="M8" s="30">
        <f t="shared" si="1"/>
        <v>4793.04</v>
      </c>
      <c r="N8" s="30">
        <f t="shared" si="2"/>
        <v>1268.92</v>
      </c>
      <c r="O8" s="31"/>
      <c r="P8" s="19">
        <f t="shared" si="3"/>
        <v>409.86</v>
      </c>
      <c r="Q8" s="19"/>
    </row>
    <row r="9" spans="1:17" ht="16.5" thickBot="1" x14ac:dyDescent="0.3">
      <c r="A9" s="11">
        <v>5</v>
      </c>
      <c r="B9" s="102" t="s">
        <v>31</v>
      </c>
      <c r="C9" s="102"/>
      <c r="D9" s="26" t="s">
        <v>32</v>
      </c>
      <c r="E9" s="27" t="s">
        <v>27</v>
      </c>
      <c r="F9" s="102" t="s">
        <v>28</v>
      </c>
      <c r="G9" s="102"/>
      <c r="H9" s="27" t="s">
        <v>24</v>
      </c>
      <c r="I9" s="29">
        <v>100</v>
      </c>
      <c r="J9" s="29">
        <v>212</v>
      </c>
      <c r="K9" s="30">
        <v>494.6</v>
      </c>
      <c r="L9" s="30">
        <f t="shared" si="0"/>
        <v>19.02</v>
      </c>
      <c r="M9" s="30">
        <f t="shared" si="1"/>
        <v>4032.24</v>
      </c>
      <c r="N9" s="30">
        <f t="shared" si="2"/>
        <v>1067.5</v>
      </c>
      <c r="O9" s="32"/>
      <c r="P9" s="19">
        <f t="shared" si="3"/>
        <v>344.8</v>
      </c>
      <c r="Q9" s="19"/>
    </row>
    <row r="10" spans="1:17" s="34" customFormat="1" ht="16.5" thickBot="1" x14ac:dyDescent="0.3">
      <c r="A10" s="20">
        <v>6</v>
      </c>
      <c r="B10" s="102" t="s">
        <v>33</v>
      </c>
      <c r="C10" s="102"/>
      <c r="D10" s="26" t="s">
        <v>34</v>
      </c>
      <c r="E10" s="27" t="s">
        <v>27</v>
      </c>
      <c r="F10" s="102" t="s">
        <v>28</v>
      </c>
      <c r="G10" s="102"/>
      <c r="H10" s="27" t="s">
        <v>24</v>
      </c>
      <c r="I10" s="29">
        <v>57</v>
      </c>
      <c r="J10" s="29">
        <v>255</v>
      </c>
      <c r="K10" s="30">
        <v>494.6</v>
      </c>
      <c r="L10" s="30">
        <f t="shared" si="0"/>
        <v>19.02</v>
      </c>
      <c r="M10" s="30">
        <f t="shared" si="1"/>
        <v>4850.0999999999995</v>
      </c>
      <c r="N10" s="30">
        <f t="shared" si="2"/>
        <v>1284.03</v>
      </c>
      <c r="O10" s="33"/>
      <c r="P10" s="19">
        <f t="shared" si="3"/>
        <v>414.74</v>
      </c>
      <c r="Q10" s="19"/>
    </row>
    <row r="11" spans="1:17" s="34" customFormat="1" ht="16.5" thickBot="1" x14ac:dyDescent="0.3">
      <c r="A11" s="20">
        <v>7</v>
      </c>
      <c r="B11" s="102" t="s">
        <v>35</v>
      </c>
      <c r="C11" s="102"/>
      <c r="D11" s="35" t="s">
        <v>36</v>
      </c>
      <c r="E11" s="27" t="s">
        <v>37</v>
      </c>
      <c r="F11" s="102" t="s">
        <v>38</v>
      </c>
      <c r="G11" s="102"/>
      <c r="H11" s="27" t="s">
        <v>24</v>
      </c>
      <c r="I11" s="29">
        <v>68</v>
      </c>
      <c r="J11" s="29">
        <v>244</v>
      </c>
      <c r="K11" s="36">
        <v>433.64</v>
      </c>
      <c r="L11" s="30">
        <f t="shared" si="0"/>
        <v>16.68</v>
      </c>
      <c r="M11" s="30">
        <f>J11*L11</f>
        <v>4069.92</v>
      </c>
      <c r="N11" s="30">
        <f t="shared" si="2"/>
        <v>1077.48</v>
      </c>
      <c r="O11" s="31"/>
      <c r="P11" s="19">
        <f t="shared" si="3"/>
        <v>348.03</v>
      </c>
      <c r="Q11" s="19"/>
    </row>
    <row r="12" spans="1:17" ht="16.5" thickBot="1" x14ac:dyDescent="0.3">
      <c r="A12" s="20">
        <v>8</v>
      </c>
      <c r="B12" s="113" t="s">
        <v>39</v>
      </c>
      <c r="C12" s="113"/>
      <c r="D12" s="37" t="s">
        <v>40</v>
      </c>
      <c r="E12" s="38" t="s">
        <v>37</v>
      </c>
      <c r="F12" s="102" t="s">
        <v>38</v>
      </c>
      <c r="G12" s="102"/>
      <c r="H12" s="22" t="s">
        <v>24</v>
      </c>
      <c r="I12" s="39">
        <v>49</v>
      </c>
      <c r="J12" s="39">
        <v>263</v>
      </c>
      <c r="K12" s="24">
        <v>433.64</v>
      </c>
      <c r="L12" s="40">
        <f t="shared" si="0"/>
        <v>16.68</v>
      </c>
      <c r="M12" s="40">
        <f>J12*L12</f>
        <v>4386.84</v>
      </c>
      <c r="N12" s="36">
        <f t="shared" si="2"/>
        <v>1161.3800000000001</v>
      </c>
      <c r="O12" s="41"/>
      <c r="P12" s="19">
        <f t="shared" si="3"/>
        <v>375.13</v>
      </c>
      <c r="Q12" s="19"/>
    </row>
    <row r="13" spans="1:17" ht="16.5" thickBot="1" x14ac:dyDescent="0.3">
      <c r="A13" s="20">
        <v>9</v>
      </c>
      <c r="B13" s="102" t="s">
        <v>41</v>
      </c>
      <c r="C13" s="102"/>
      <c r="D13" s="26" t="s">
        <v>42</v>
      </c>
      <c r="E13" s="27" t="s">
        <v>43</v>
      </c>
      <c r="F13" s="102" t="s">
        <v>38</v>
      </c>
      <c r="G13" s="102"/>
      <c r="H13" s="27" t="s">
        <v>24</v>
      </c>
      <c r="I13" s="29">
        <v>38</v>
      </c>
      <c r="J13" s="29">
        <v>118</v>
      </c>
      <c r="K13" s="30">
        <v>433.64</v>
      </c>
      <c r="L13" s="30">
        <f t="shared" si="0"/>
        <v>16.68</v>
      </c>
      <c r="M13" s="30">
        <f t="shared" si="1"/>
        <v>1968.24</v>
      </c>
      <c r="N13" s="30">
        <f t="shared" si="2"/>
        <v>521.08000000000004</v>
      </c>
      <c r="O13" s="31"/>
      <c r="P13" s="19">
        <f t="shared" si="3"/>
        <v>168.31</v>
      </c>
      <c r="Q13" s="19"/>
    </row>
    <row r="14" spans="1:17" ht="16.5" thickBot="1" x14ac:dyDescent="0.3">
      <c r="A14" s="20">
        <v>10</v>
      </c>
      <c r="B14" s="109" t="s">
        <v>44</v>
      </c>
      <c r="C14" s="110"/>
      <c r="D14" s="26" t="s">
        <v>45</v>
      </c>
      <c r="E14" s="27"/>
      <c r="F14" s="102" t="s">
        <v>38</v>
      </c>
      <c r="G14" s="102"/>
      <c r="H14" s="27" t="s">
        <v>24</v>
      </c>
      <c r="I14" s="29">
        <v>39</v>
      </c>
      <c r="J14" s="29">
        <v>273</v>
      </c>
      <c r="K14" s="30">
        <v>433.64</v>
      </c>
      <c r="L14" s="30">
        <f t="shared" si="0"/>
        <v>16.68</v>
      </c>
      <c r="M14" s="30">
        <f t="shared" si="1"/>
        <v>4553.6400000000003</v>
      </c>
      <c r="N14" s="30">
        <f t="shared" si="2"/>
        <v>1205.54</v>
      </c>
      <c r="O14" s="31"/>
      <c r="P14" s="19">
        <f t="shared" si="3"/>
        <v>389.39</v>
      </c>
      <c r="Q14" s="19"/>
    </row>
    <row r="15" spans="1:17" ht="16.5" thickBot="1" x14ac:dyDescent="0.3">
      <c r="A15" s="20">
        <v>11</v>
      </c>
      <c r="B15" s="102" t="s">
        <v>46</v>
      </c>
      <c r="C15" s="102"/>
      <c r="D15" s="26" t="s">
        <v>47</v>
      </c>
      <c r="E15" s="27" t="s">
        <v>43</v>
      </c>
      <c r="F15" s="102" t="s">
        <v>38</v>
      </c>
      <c r="G15" s="102"/>
      <c r="H15" s="27" t="s">
        <v>24</v>
      </c>
      <c r="I15" s="29">
        <v>148</v>
      </c>
      <c r="J15" s="29">
        <v>164</v>
      </c>
      <c r="K15" s="30">
        <v>433.64</v>
      </c>
      <c r="L15" s="30">
        <f>ROUND(K15/26,2)</f>
        <v>16.68</v>
      </c>
      <c r="M15" s="30">
        <f>J15*L15</f>
        <v>2735.52</v>
      </c>
      <c r="N15" s="30">
        <f t="shared" si="2"/>
        <v>724.21</v>
      </c>
      <c r="O15" s="31"/>
      <c r="P15" s="19">
        <f t="shared" si="3"/>
        <v>233.92</v>
      </c>
      <c r="Q15" s="19"/>
    </row>
    <row r="16" spans="1:17" ht="16.5" thickBot="1" x14ac:dyDescent="0.3">
      <c r="A16" s="20">
        <v>12</v>
      </c>
      <c r="B16" s="112" t="s">
        <v>48</v>
      </c>
      <c r="C16" s="112"/>
      <c r="D16" s="42" t="s">
        <v>30</v>
      </c>
      <c r="E16" s="43" t="s">
        <v>43</v>
      </c>
      <c r="F16" s="102" t="s">
        <v>38</v>
      </c>
      <c r="G16" s="102"/>
      <c r="H16" s="43" t="s">
        <v>24</v>
      </c>
      <c r="I16" s="44">
        <v>46</v>
      </c>
      <c r="J16" s="44">
        <v>266</v>
      </c>
      <c r="K16" s="45">
        <v>433.64</v>
      </c>
      <c r="L16" s="45">
        <f>ROUND(K16/26,2)</f>
        <v>16.68</v>
      </c>
      <c r="M16" s="45">
        <f>J16*L16</f>
        <v>4436.88</v>
      </c>
      <c r="N16" s="45">
        <f t="shared" si="2"/>
        <v>1174.6300000000001</v>
      </c>
      <c r="O16" s="46"/>
      <c r="P16" s="19">
        <f t="shared" si="3"/>
        <v>379.41</v>
      </c>
      <c r="Q16" s="19"/>
    </row>
    <row r="17" spans="1:17" ht="16.5" thickBot="1" x14ac:dyDescent="0.3">
      <c r="A17" s="20">
        <v>13</v>
      </c>
      <c r="B17" s="102" t="s">
        <v>49</v>
      </c>
      <c r="C17" s="102"/>
      <c r="D17" s="26" t="s">
        <v>50</v>
      </c>
      <c r="E17" s="47" t="s">
        <v>43</v>
      </c>
      <c r="F17" s="102" t="s">
        <v>38</v>
      </c>
      <c r="G17" s="102"/>
      <c r="H17" s="27" t="s">
        <v>24</v>
      </c>
      <c r="I17" s="29">
        <v>69</v>
      </c>
      <c r="J17" s="29">
        <v>243</v>
      </c>
      <c r="K17" s="30">
        <v>433.64</v>
      </c>
      <c r="L17" s="30">
        <f t="shared" si="0"/>
        <v>16.68</v>
      </c>
      <c r="M17" s="30">
        <f t="shared" si="1"/>
        <v>4053.24</v>
      </c>
      <c r="N17" s="30">
        <f t="shared" si="2"/>
        <v>1073.06</v>
      </c>
      <c r="O17" s="31"/>
      <c r="P17" s="19">
        <f t="shared" si="3"/>
        <v>346.6</v>
      </c>
      <c r="Q17" s="19"/>
    </row>
    <row r="18" spans="1:17" s="34" customFormat="1" ht="16.5" thickBot="1" x14ac:dyDescent="0.3">
      <c r="A18" s="20">
        <v>14</v>
      </c>
      <c r="B18" s="112" t="s">
        <v>51</v>
      </c>
      <c r="C18" s="112"/>
      <c r="D18" s="42" t="s">
        <v>32</v>
      </c>
      <c r="E18" s="43" t="s">
        <v>43</v>
      </c>
      <c r="F18" s="102" t="s">
        <v>38</v>
      </c>
      <c r="G18" s="102"/>
      <c r="H18" s="43" t="s">
        <v>24</v>
      </c>
      <c r="I18" s="44">
        <v>53</v>
      </c>
      <c r="J18" s="44">
        <v>259</v>
      </c>
      <c r="K18" s="45">
        <v>433.64</v>
      </c>
      <c r="L18" s="45">
        <f>ROUND(K18/26,2)</f>
        <v>16.68</v>
      </c>
      <c r="M18" s="45">
        <f t="shared" si="1"/>
        <v>4320.12</v>
      </c>
      <c r="N18" s="48">
        <f t="shared" si="2"/>
        <v>1143.72</v>
      </c>
      <c r="O18" s="46"/>
      <c r="P18" s="19">
        <f t="shared" si="3"/>
        <v>369.42</v>
      </c>
      <c r="Q18" s="19"/>
    </row>
    <row r="19" spans="1:17" s="34" customFormat="1" ht="16.5" thickBot="1" x14ac:dyDescent="0.3">
      <c r="A19" s="20">
        <v>15</v>
      </c>
      <c r="B19" s="104" t="s">
        <v>52</v>
      </c>
      <c r="C19" s="104"/>
      <c r="D19" s="49" t="s">
        <v>53</v>
      </c>
      <c r="E19" s="22" t="s">
        <v>43</v>
      </c>
      <c r="F19" s="102" t="s">
        <v>38</v>
      </c>
      <c r="G19" s="102"/>
      <c r="H19" s="22" t="s">
        <v>24</v>
      </c>
      <c r="I19" s="23">
        <v>159</v>
      </c>
      <c r="J19" s="23">
        <v>153</v>
      </c>
      <c r="K19" s="24">
        <v>433.64</v>
      </c>
      <c r="L19" s="24">
        <f>ROUND(K19/26,2)</f>
        <v>16.68</v>
      </c>
      <c r="M19" s="24">
        <f>J19*L19</f>
        <v>2552.04</v>
      </c>
      <c r="N19" s="30">
        <f t="shared" si="2"/>
        <v>675.63</v>
      </c>
      <c r="O19" s="25"/>
      <c r="P19" s="19">
        <f t="shared" si="3"/>
        <v>218.23</v>
      </c>
      <c r="Q19" s="19"/>
    </row>
    <row r="20" spans="1:17" ht="16.5" thickBot="1" x14ac:dyDescent="0.3">
      <c r="A20" s="20">
        <v>16</v>
      </c>
      <c r="B20" s="102" t="s">
        <v>54</v>
      </c>
      <c r="C20" s="102"/>
      <c r="D20" s="26" t="s">
        <v>42</v>
      </c>
      <c r="E20" s="27" t="s">
        <v>43</v>
      </c>
      <c r="F20" s="102" t="s">
        <v>38</v>
      </c>
      <c r="G20" s="102"/>
      <c r="H20" s="27" t="s">
        <v>24</v>
      </c>
      <c r="I20" s="29">
        <v>48</v>
      </c>
      <c r="J20" s="29">
        <v>264</v>
      </c>
      <c r="K20" s="30">
        <v>433.64</v>
      </c>
      <c r="L20" s="30">
        <f t="shared" si="0"/>
        <v>16.68</v>
      </c>
      <c r="M20" s="30">
        <f t="shared" si="1"/>
        <v>4403.5199999999995</v>
      </c>
      <c r="N20" s="30">
        <f t="shared" si="2"/>
        <v>1165.8</v>
      </c>
      <c r="O20" s="31"/>
      <c r="P20" s="19">
        <f t="shared" si="3"/>
        <v>376.55</v>
      </c>
      <c r="Q20" s="19"/>
    </row>
    <row r="21" spans="1:17" s="34" customFormat="1" ht="16.5" thickBot="1" x14ac:dyDescent="0.3">
      <c r="A21" s="20">
        <v>17</v>
      </c>
      <c r="B21" s="111" t="s">
        <v>55</v>
      </c>
      <c r="C21" s="111"/>
      <c r="D21" s="50" t="s">
        <v>56</v>
      </c>
      <c r="E21" s="51" t="s">
        <v>43</v>
      </c>
      <c r="F21" s="102" t="s">
        <v>38</v>
      </c>
      <c r="G21" s="102"/>
      <c r="H21" s="51" t="s">
        <v>24</v>
      </c>
      <c r="I21" s="52">
        <v>68</v>
      </c>
      <c r="J21" s="52">
        <v>244</v>
      </c>
      <c r="K21" s="53">
        <v>433.64</v>
      </c>
      <c r="L21" s="53">
        <f>ROUND(K21/26,2)</f>
        <v>16.68</v>
      </c>
      <c r="M21" s="53">
        <f>J21*L21</f>
        <v>4069.92</v>
      </c>
      <c r="N21" s="53">
        <f t="shared" si="2"/>
        <v>1077.48</v>
      </c>
      <c r="O21" s="54"/>
      <c r="P21" s="19">
        <f t="shared" si="3"/>
        <v>348.03</v>
      </c>
      <c r="Q21" s="19"/>
    </row>
    <row r="22" spans="1:17" ht="16.5" thickBot="1" x14ac:dyDescent="0.3">
      <c r="A22" s="20">
        <v>18</v>
      </c>
      <c r="B22" s="102" t="s">
        <v>57</v>
      </c>
      <c r="C22" s="102"/>
      <c r="D22" s="26" t="s">
        <v>58</v>
      </c>
      <c r="E22" s="27" t="s">
        <v>43</v>
      </c>
      <c r="F22" s="102" t="s">
        <v>38</v>
      </c>
      <c r="G22" s="102"/>
      <c r="H22" s="27" t="s">
        <v>24</v>
      </c>
      <c r="I22" s="29">
        <v>219</v>
      </c>
      <c r="J22" s="29">
        <v>93</v>
      </c>
      <c r="K22" s="30">
        <v>433.64</v>
      </c>
      <c r="L22" s="30">
        <f t="shared" si="0"/>
        <v>16.68</v>
      </c>
      <c r="M22" s="30">
        <f t="shared" si="1"/>
        <v>1551.24</v>
      </c>
      <c r="N22" s="30">
        <f t="shared" si="2"/>
        <v>410.68</v>
      </c>
      <c r="O22" s="31"/>
      <c r="P22" s="19">
        <f t="shared" si="3"/>
        <v>132.65</v>
      </c>
      <c r="Q22" s="19"/>
    </row>
    <row r="23" spans="1:17" s="34" customFormat="1" ht="16.5" thickBot="1" x14ac:dyDescent="0.3">
      <c r="A23" s="20">
        <v>19</v>
      </c>
      <c r="B23" s="102" t="s">
        <v>59</v>
      </c>
      <c r="C23" s="102"/>
      <c r="D23" s="26" t="s">
        <v>60</v>
      </c>
      <c r="E23" s="27" t="s">
        <v>43</v>
      </c>
      <c r="F23" s="102" t="s">
        <v>38</v>
      </c>
      <c r="G23" s="102"/>
      <c r="H23" s="27" t="s">
        <v>24</v>
      </c>
      <c r="I23" s="29">
        <v>59</v>
      </c>
      <c r="J23" s="29">
        <v>253</v>
      </c>
      <c r="K23" s="30">
        <v>433.64</v>
      </c>
      <c r="L23" s="30">
        <f>ROUND(K23/26,2)</f>
        <v>16.68</v>
      </c>
      <c r="M23" s="30">
        <f>J23*L23</f>
        <v>4220.04</v>
      </c>
      <c r="N23" s="30">
        <f t="shared" si="2"/>
        <v>1117.22</v>
      </c>
      <c r="O23" s="31"/>
      <c r="P23" s="19">
        <f t="shared" si="3"/>
        <v>360.86</v>
      </c>
      <c r="Q23" s="55"/>
    </row>
    <row r="24" spans="1:17" s="34" customFormat="1" ht="16.5" thickBot="1" x14ac:dyDescent="0.3">
      <c r="A24" s="20">
        <v>21</v>
      </c>
      <c r="B24" s="102" t="s">
        <v>61</v>
      </c>
      <c r="C24" s="102"/>
      <c r="D24" s="26" t="s">
        <v>56</v>
      </c>
      <c r="E24" s="27" t="s">
        <v>43</v>
      </c>
      <c r="F24" s="102" t="s">
        <v>38</v>
      </c>
      <c r="G24" s="102"/>
      <c r="H24" s="27" t="s">
        <v>24</v>
      </c>
      <c r="I24" s="29">
        <v>99</v>
      </c>
      <c r="J24" s="29">
        <v>213</v>
      </c>
      <c r="K24" s="36">
        <v>433.64</v>
      </c>
      <c r="L24" s="30">
        <f>ROUND(K24/26,2)</f>
        <v>16.68</v>
      </c>
      <c r="M24" s="30">
        <f>J24*L24</f>
        <v>3552.84</v>
      </c>
      <c r="N24" s="30">
        <f t="shared" si="2"/>
        <v>940.59</v>
      </c>
      <c r="O24" s="31"/>
      <c r="P24" s="19">
        <f t="shared" si="3"/>
        <v>303.81</v>
      </c>
      <c r="Q24" s="55"/>
    </row>
    <row r="25" spans="1:17" s="34" customFormat="1" ht="16.5" thickBot="1" x14ac:dyDescent="0.3">
      <c r="A25" s="20">
        <v>20</v>
      </c>
      <c r="B25" s="109" t="s">
        <v>62</v>
      </c>
      <c r="C25" s="110"/>
      <c r="D25" s="26" t="s">
        <v>34</v>
      </c>
      <c r="E25" s="27" t="s">
        <v>43</v>
      </c>
      <c r="F25" s="102" t="s">
        <v>38</v>
      </c>
      <c r="G25" s="102"/>
      <c r="H25" s="27" t="s">
        <v>24</v>
      </c>
      <c r="I25" s="29">
        <v>7</v>
      </c>
      <c r="J25" s="29">
        <v>106</v>
      </c>
      <c r="K25" s="30">
        <v>433.64</v>
      </c>
      <c r="L25" s="30">
        <f>ROUND(K25/26,2)</f>
        <v>16.68</v>
      </c>
      <c r="M25" s="30">
        <f>J25*L25</f>
        <v>1768.08</v>
      </c>
      <c r="N25" s="30">
        <f t="shared" si="2"/>
        <v>468.09</v>
      </c>
      <c r="O25" s="31"/>
      <c r="P25" s="19">
        <f t="shared" si="3"/>
        <v>151.19</v>
      </c>
      <c r="Q25" s="55"/>
    </row>
    <row r="26" spans="1:17" ht="16.5" thickBot="1" x14ac:dyDescent="0.3">
      <c r="A26" s="56">
        <v>22</v>
      </c>
      <c r="B26" s="103" t="s">
        <v>63</v>
      </c>
      <c r="C26" s="103"/>
      <c r="D26" s="57" t="s">
        <v>64</v>
      </c>
      <c r="E26" s="58" t="s">
        <v>65</v>
      </c>
      <c r="F26" s="102" t="s">
        <v>38</v>
      </c>
      <c r="G26" s="102"/>
      <c r="H26" s="22" t="s">
        <v>24</v>
      </c>
      <c r="I26" s="59">
        <v>55</v>
      </c>
      <c r="J26" s="59">
        <v>257</v>
      </c>
      <c r="K26" s="24">
        <v>433.64</v>
      </c>
      <c r="L26" s="60">
        <f>ROUND(K26/26,2)</f>
        <v>16.68</v>
      </c>
      <c r="M26" s="48">
        <f>J26*L26</f>
        <v>4286.76</v>
      </c>
      <c r="N26" s="48">
        <f t="shared" si="2"/>
        <v>1134.8900000000001</v>
      </c>
      <c r="O26" s="61"/>
      <c r="P26" s="19">
        <f t="shared" si="3"/>
        <v>366.57</v>
      </c>
    </row>
    <row r="28" spans="1:17" s="34" customFormat="1" ht="16.5" thickBot="1" x14ac:dyDescent="0.3">
      <c r="A28" s="62"/>
      <c r="B28" s="63"/>
      <c r="C28" s="63"/>
      <c r="D28" s="63"/>
      <c r="E28" s="62"/>
      <c r="F28" s="63"/>
      <c r="G28" s="63"/>
      <c r="H28" s="62"/>
      <c r="I28" s="64"/>
      <c r="J28" s="64"/>
      <c r="K28" s="65"/>
      <c r="L28" s="65"/>
      <c r="M28" s="65"/>
      <c r="N28" s="65"/>
      <c r="O28" s="62"/>
      <c r="P28" s="19"/>
      <c r="Q28" s="19"/>
    </row>
    <row r="29" spans="1:17" ht="36.75" customHeight="1" thickBot="1" x14ac:dyDescent="0.3">
      <c r="A29" s="5" t="s">
        <v>2</v>
      </c>
      <c r="B29" s="107" t="s">
        <v>3</v>
      </c>
      <c r="C29" s="107"/>
      <c r="D29" s="107"/>
      <c r="E29" s="6" t="s">
        <v>4</v>
      </c>
      <c r="F29" s="108" t="s">
        <v>5</v>
      </c>
      <c r="G29" s="107"/>
      <c r="H29" s="7" t="s">
        <v>6</v>
      </c>
      <c r="I29" s="7" t="s">
        <v>7</v>
      </c>
      <c r="J29" s="7" t="s">
        <v>8</v>
      </c>
      <c r="K29" s="7" t="s">
        <v>9</v>
      </c>
      <c r="L29" s="7" t="s">
        <v>10</v>
      </c>
      <c r="M29" s="7" t="s">
        <v>11</v>
      </c>
      <c r="N29" s="7" t="s">
        <v>12</v>
      </c>
      <c r="O29" s="66" t="s">
        <v>13</v>
      </c>
      <c r="P29" s="19"/>
      <c r="Q29" s="1"/>
    </row>
    <row r="30" spans="1:17" ht="16.5" thickBot="1" x14ac:dyDescent="0.3">
      <c r="A30" s="67">
        <v>23</v>
      </c>
      <c r="B30" s="102" t="s">
        <v>66</v>
      </c>
      <c r="C30" s="102"/>
      <c r="D30" s="35" t="s">
        <v>67</v>
      </c>
      <c r="E30" s="27" t="s">
        <v>68</v>
      </c>
      <c r="F30" s="103" t="s">
        <v>69</v>
      </c>
      <c r="G30" s="103"/>
      <c r="H30" s="27" t="s">
        <v>70</v>
      </c>
      <c r="I30" s="29">
        <v>33</v>
      </c>
      <c r="J30" s="29">
        <v>279</v>
      </c>
      <c r="K30" s="30">
        <v>404.04</v>
      </c>
      <c r="L30" s="30">
        <v>10.36</v>
      </c>
      <c r="M30" s="30">
        <f t="shared" ref="M30:M39" si="4">J30*L30</f>
        <v>2890.44</v>
      </c>
      <c r="N30" s="30">
        <f t="shared" ref="N30:N39" si="5">ROUND(((M30*$Q$46)/100),2)</f>
        <v>765.22</v>
      </c>
      <c r="O30" s="31"/>
      <c r="P30" s="19">
        <f>ROUND(((N30*32.3)/100),2)</f>
        <v>247.17</v>
      </c>
      <c r="Q30" s="19"/>
    </row>
    <row r="31" spans="1:17" ht="16.5" thickBot="1" x14ac:dyDescent="0.3">
      <c r="A31" s="56">
        <v>24</v>
      </c>
      <c r="B31" s="102" t="s">
        <v>71</v>
      </c>
      <c r="C31" s="102"/>
      <c r="D31" s="35" t="s">
        <v>72</v>
      </c>
      <c r="E31" s="27" t="s">
        <v>68</v>
      </c>
      <c r="F31" s="103" t="s">
        <v>69</v>
      </c>
      <c r="G31" s="103"/>
      <c r="H31" s="27" t="s">
        <v>70</v>
      </c>
      <c r="I31" s="29">
        <v>38</v>
      </c>
      <c r="J31" s="29">
        <v>274</v>
      </c>
      <c r="K31" s="30">
        <v>404.04</v>
      </c>
      <c r="L31" s="30">
        <v>10.36</v>
      </c>
      <c r="M31" s="30">
        <f t="shared" si="4"/>
        <v>2838.64</v>
      </c>
      <c r="N31" s="30">
        <f t="shared" si="5"/>
        <v>751.51</v>
      </c>
      <c r="O31" s="31"/>
      <c r="P31" s="19">
        <f t="shared" ref="P31:P39" si="6">ROUND(((N31*32.3)/100),2)</f>
        <v>242.74</v>
      </c>
      <c r="Q31" s="19"/>
    </row>
    <row r="32" spans="1:17" ht="16.5" thickBot="1" x14ac:dyDescent="0.3">
      <c r="A32" s="67">
        <v>25</v>
      </c>
      <c r="B32" s="102" t="s">
        <v>73</v>
      </c>
      <c r="C32" s="102"/>
      <c r="D32" s="35" t="s">
        <v>47</v>
      </c>
      <c r="E32" s="27" t="s">
        <v>68</v>
      </c>
      <c r="F32" s="103" t="s">
        <v>74</v>
      </c>
      <c r="G32" s="103"/>
      <c r="H32" s="27" t="s">
        <v>70</v>
      </c>
      <c r="I32" s="29">
        <v>31</v>
      </c>
      <c r="J32" s="29">
        <v>281</v>
      </c>
      <c r="K32" s="30">
        <v>404.04</v>
      </c>
      <c r="L32" s="30">
        <v>10.36</v>
      </c>
      <c r="M32" s="30">
        <f t="shared" si="4"/>
        <v>2911.16</v>
      </c>
      <c r="N32" s="30">
        <f t="shared" si="5"/>
        <v>770.71</v>
      </c>
      <c r="O32" s="31"/>
      <c r="P32" s="19">
        <f t="shared" si="6"/>
        <v>248.94</v>
      </c>
      <c r="Q32" s="19"/>
    </row>
    <row r="33" spans="1:19" ht="16.5" thickBot="1" x14ac:dyDescent="0.3">
      <c r="A33" s="56">
        <v>26</v>
      </c>
      <c r="B33" s="102" t="s">
        <v>75</v>
      </c>
      <c r="C33" s="102"/>
      <c r="D33" s="35" t="s">
        <v>76</v>
      </c>
      <c r="E33" s="27" t="s">
        <v>68</v>
      </c>
      <c r="F33" s="103" t="s">
        <v>74</v>
      </c>
      <c r="G33" s="103"/>
      <c r="H33" s="27" t="s">
        <v>70</v>
      </c>
      <c r="I33" s="29">
        <v>56</v>
      </c>
      <c r="J33" s="29">
        <v>256</v>
      </c>
      <c r="K33" s="30">
        <v>404.04</v>
      </c>
      <c r="L33" s="30">
        <v>10.36</v>
      </c>
      <c r="M33" s="30">
        <f t="shared" si="4"/>
        <v>2652.16</v>
      </c>
      <c r="N33" s="30">
        <f t="shared" si="5"/>
        <v>702.14</v>
      </c>
      <c r="O33" s="31"/>
      <c r="P33" s="19">
        <f t="shared" si="6"/>
        <v>226.79</v>
      </c>
      <c r="Q33" s="19"/>
      <c r="S33" s="68">
        <f>M41/100*32.3</f>
        <v>36601.633249999992</v>
      </c>
    </row>
    <row r="34" spans="1:19" ht="16.5" thickBot="1" x14ac:dyDescent="0.3">
      <c r="A34" s="67">
        <v>27</v>
      </c>
      <c r="B34" s="102" t="s">
        <v>77</v>
      </c>
      <c r="C34" s="102"/>
      <c r="D34" s="35" t="s">
        <v>78</v>
      </c>
      <c r="E34" s="27" t="s">
        <v>68</v>
      </c>
      <c r="F34" s="103" t="s">
        <v>74</v>
      </c>
      <c r="G34" s="103"/>
      <c r="H34" s="27" t="s">
        <v>70</v>
      </c>
      <c r="I34" s="29">
        <v>68</v>
      </c>
      <c r="J34" s="29">
        <v>244</v>
      </c>
      <c r="K34" s="30">
        <v>404.04</v>
      </c>
      <c r="L34" s="30">
        <v>10.36</v>
      </c>
      <c r="M34" s="30">
        <f t="shared" si="4"/>
        <v>2527.8399999999997</v>
      </c>
      <c r="N34" s="30">
        <f t="shared" si="5"/>
        <v>669.23</v>
      </c>
      <c r="O34" s="31"/>
      <c r="P34" s="19">
        <f t="shared" si="6"/>
        <v>216.16</v>
      </c>
      <c r="Q34" s="19"/>
      <c r="S34" s="69">
        <f>M41+S33</f>
        <v>149919.38324999998</v>
      </c>
    </row>
    <row r="35" spans="1:19" ht="16.5" thickBot="1" x14ac:dyDescent="0.3">
      <c r="A35" s="56">
        <v>28</v>
      </c>
      <c r="B35" s="102" t="s">
        <v>79</v>
      </c>
      <c r="C35" s="102"/>
      <c r="D35" s="35" t="s">
        <v>80</v>
      </c>
      <c r="E35" s="27" t="s">
        <v>68</v>
      </c>
      <c r="F35" s="103" t="s">
        <v>74</v>
      </c>
      <c r="G35" s="103"/>
      <c r="H35" s="27" t="s">
        <v>70</v>
      </c>
      <c r="I35" s="29">
        <v>88</v>
      </c>
      <c r="J35" s="29">
        <v>224</v>
      </c>
      <c r="K35" s="30">
        <v>404.04</v>
      </c>
      <c r="L35" s="30">
        <v>10.36</v>
      </c>
      <c r="M35" s="30">
        <f t="shared" si="4"/>
        <v>2320.64</v>
      </c>
      <c r="N35" s="30">
        <f t="shared" si="5"/>
        <v>614.37</v>
      </c>
      <c r="O35" s="31"/>
      <c r="P35" s="19">
        <f t="shared" si="6"/>
        <v>198.44</v>
      </c>
      <c r="Q35" s="19"/>
    </row>
    <row r="36" spans="1:19" ht="16.5" thickBot="1" x14ac:dyDescent="0.3">
      <c r="A36" s="67">
        <v>29</v>
      </c>
      <c r="B36" s="102" t="s">
        <v>81</v>
      </c>
      <c r="C36" s="102"/>
      <c r="D36" s="35" t="s">
        <v>82</v>
      </c>
      <c r="E36" s="27" t="s">
        <v>68</v>
      </c>
      <c r="F36" s="103" t="s">
        <v>74</v>
      </c>
      <c r="G36" s="103"/>
      <c r="H36" s="27" t="s">
        <v>70</v>
      </c>
      <c r="I36" s="29">
        <v>213</v>
      </c>
      <c r="J36" s="29">
        <v>99</v>
      </c>
      <c r="K36" s="30">
        <v>404.04</v>
      </c>
      <c r="L36" s="30">
        <v>10.36</v>
      </c>
      <c r="M36" s="30">
        <f t="shared" si="4"/>
        <v>1025.6399999999999</v>
      </c>
      <c r="N36" s="30">
        <f t="shared" si="5"/>
        <v>271.52999999999997</v>
      </c>
      <c r="O36" s="31"/>
      <c r="P36" s="19">
        <f t="shared" si="6"/>
        <v>87.7</v>
      </c>
      <c r="Q36" s="19"/>
      <c r="S36" t="s">
        <v>83</v>
      </c>
    </row>
    <row r="37" spans="1:19" ht="16.5" thickBot="1" x14ac:dyDescent="0.3">
      <c r="A37" s="56">
        <v>30</v>
      </c>
      <c r="B37" s="106" t="s">
        <v>84</v>
      </c>
      <c r="C37" s="106"/>
      <c r="D37" s="70" t="s">
        <v>85</v>
      </c>
      <c r="E37" s="71" t="s">
        <v>68</v>
      </c>
      <c r="F37" s="103" t="s">
        <v>74</v>
      </c>
      <c r="G37" s="103"/>
      <c r="H37" s="71" t="s">
        <v>70</v>
      </c>
      <c r="I37" s="28">
        <v>31</v>
      </c>
      <c r="J37" s="28">
        <v>281</v>
      </c>
      <c r="K37" s="36">
        <v>404.04</v>
      </c>
      <c r="L37" s="30">
        <v>10.36</v>
      </c>
      <c r="M37" s="36">
        <f t="shared" si="4"/>
        <v>2911.16</v>
      </c>
      <c r="N37" s="30">
        <f t="shared" si="5"/>
        <v>770.71</v>
      </c>
      <c r="O37" s="72"/>
      <c r="P37" s="19">
        <f t="shared" si="6"/>
        <v>248.94</v>
      </c>
      <c r="Q37" s="19"/>
    </row>
    <row r="38" spans="1:19" ht="16.5" thickBot="1" x14ac:dyDescent="0.3">
      <c r="A38" s="67">
        <v>31</v>
      </c>
      <c r="B38" s="102" t="s">
        <v>86</v>
      </c>
      <c r="C38" s="102"/>
      <c r="D38" s="35" t="s">
        <v>87</v>
      </c>
      <c r="E38" s="27" t="s">
        <v>68</v>
      </c>
      <c r="F38" s="103" t="s">
        <v>74</v>
      </c>
      <c r="G38" s="103"/>
      <c r="H38" s="27" t="s">
        <v>70</v>
      </c>
      <c r="I38" s="29">
        <v>39</v>
      </c>
      <c r="J38" s="29">
        <v>273</v>
      </c>
      <c r="K38" s="30">
        <v>404.04</v>
      </c>
      <c r="L38" s="30">
        <v>10.36</v>
      </c>
      <c r="M38" s="30">
        <f t="shared" si="4"/>
        <v>2828.2799999999997</v>
      </c>
      <c r="N38" s="30">
        <f t="shared" si="5"/>
        <v>748.77</v>
      </c>
      <c r="O38" s="31"/>
      <c r="P38" s="19">
        <f t="shared" si="6"/>
        <v>241.85</v>
      </c>
      <c r="Q38" s="19"/>
    </row>
    <row r="39" spans="1:19" ht="15.75" customHeight="1" thickBot="1" x14ac:dyDescent="0.3">
      <c r="A39" s="56">
        <v>32</v>
      </c>
      <c r="B39" s="104" t="s">
        <v>88</v>
      </c>
      <c r="C39" s="104"/>
      <c r="D39" s="49" t="s">
        <v>89</v>
      </c>
      <c r="E39" s="22" t="s">
        <v>68</v>
      </c>
      <c r="F39" s="103" t="s">
        <v>74</v>
      </c>
      <c r="G39" s="103"/>
      <c r="H39" s="22" t="s">
        <v>70</v>
      </c>
      <c r="I39" s="23">
        <v>44</v>
      </c>
      <c r="J39" s="23">
        <v>268</v>
      </c>
      <c r="K39" s="24">
        <v>404.04</v>
      </c>
      <c r="L39" s="40">
        <v>10.36</v>
      </c>
      <c r="M39" s="24">
        <f t="shared" si="4"/>
        <v>2776.48</v>
      </c>
      <c r="N39" s="30">
        <f t="shared" si="5"/>
        <v>735.05</v>
      </c>
      <c r="O39" s="25"/>
      <c r="P39" s="19">
        <f t="shared" si="6"/>
        <v>237.42</v>
      </c>
      <c r="Q39" s="73"/>
    </row>
    <row r="40" spans="1:19" ht="15.75" x14ac:dyDescent="0.25">
      <c r="A40" s="62"/>
      <c r="B40" s="63"/>
      <c r="C40" s="74"/>
      <c r="D40" s="105"/>
      <c r="E40" s="105"/>
      <c r="F40" s="105"/>
      <c r="G40" s="63"/>
      <c r="H40" s="62"/>
      <c r="I40" s="62"/>
      <c r="J40" s="75"/>
      <c r="K40" s="62"/>
      <c r="L40" s="62"/>
      <c r="M40" s="62"/>
      <c r="N40" s="76">
        <f>SUM(N5:N39)</f>
        <v>30000.009999999995</v>
      </c>
      <c r="O40" s="77"/>
      <c r="P40" s="1">
        <f>ROUND(((N40*32.3)/100),2)</f>
        <v>9690</v>
      </c>
      <c r="Q40" s="1"/>
    </row>
    <row r="41" spans="1:19" ht="16.5" thickBot="1" x14ac:dyDescent="0.3">
      <c r="A41" s="62"/>
      <c r="B41" s="63"/>
      <c r="C41" s="74"/>
      <c r="D41" s="105"/>
      <c r="E41" s="105"/>
      <c r="F41" s="105"/>
      <c r="G41" s="63"/>
      <c r="H41" s="62"/>
      <c r="I41" s="62"/>
      <c r="J41" s="62"/>
      <c r="K41" s="62"/>
      <c r="L41" s="62"/>
      <c r="M41" s="78">
        <f>SUM(M5:M39)</f>
        <v>113317.74999999999</v>
      </c>
      <c r="N41" s="65">
        <v>30000</v>
      </c>
      <c r="O41" s="77"/>
      <c r="P41" s="79"/>
      <c r="Q41" s="79"/>
    </row>
    <row r="42" spans="1:19" ht="16.5" thickBot="1" x14ac:dyDescent="0.3">
      <c r="A42" s="62"/>
      <c r="B42" s="63"/>
      <c r="C42" s="92" t="s">
        <v>90</v>
      </c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80">
        <f>N41</f>
        <v>30000</v>
      </c>
      <c r="O42" s="77"/>
      <c r="P42" s="1"/>
      <c r="Q42" s="1"/>
    </row>
    <row r="43" spans="1:19" ht="16.5" thickBot="1" x14ac:dyDescent="0.3">
      <c r="A43" s="62"/>
      <c r="B43" s="63"/>
      <c r="C43" s="94" t="s">
        <v>91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80">
        <f>N40/100*32.3</f>
        <v>9690.0032299999984</v>
      </c>
      <c r="O43" s="77"/>
      <c r="P43" s="1"/>
      <c r="Q43" s="1"/>
    </row>
    <row r="44" spans="1:19" ht="16.5" thickBot="1" x14ac:dyDescent="0.3">
      <c r="A44" s="62"/>
      <c r="B44" s="63"/>
      <c r="C44" s="96" t="s">
        <v>92</v>
      </c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80">
        <f>SUM(N42:N43)</f>
        <v>39690.003230000002</v>
      </c>
      <c r="O44" s="77"/>
      <c r="P44" s="1"/>
      <c r="Q44" s="79">
        <v>39690</v>
      </c>
    </row>
    <row r="45" spans="1:19" ht="15.75" x14ac:dyDescent="0.25">
      <c r="A45" s="81"/>
      <c r="B45" s="82"/>
      <c r="C45" s="83"/>
      <c r="D45" s="84"/>
      <c r="E45" s="84"/>
      <c r="F45" s="85"/>
      <c r="G45" s="85"/>
      <c r="H45" s="81"/>
      <c r="I45" s="81"/>
      <c r="J45" s="81"/>
      <c r="K45" s="81"/>
      <c r="L45" s="81"/>
      <c r="M45" s="81"/>
      <c r="N45" s="86"/>
      <c r="O45" s="87"/>
      <c r="P45" s="1"/>
      <c r="Q45" s="79">
        <v>30000</v>
      </c>
    </row>
    <row r="46" spans="1:19" ht="15.75" x14ac:dyDescent="0.25">
      <c r="A46" s="81"/>
      <c r="B46" s="85"/>
      <c r="C46" s="98" t="str">
        <f>"La percentuale raggiunta è del "&amp;Q46&amp;"%"&amp;" di quella spettante"</f>
        <v>La percentuale raggiunta è del 26,4742284417049% di quella spettante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81"/>
      <c r="O46" s="87"/>
      <c r="P46" s="1"/>
      <c r="Q46" s="88">
        <f>Q45*100/M41</f>
        <v>26.474228441704856</v>
      </c>
    </row>
    <row r="47" spans="1:19" ht="15.75" x14ac:dyDescent="0.25">
      <c r="A47" s="81"/>
      <c r="B47" s="85"/>
      <c r="C47" s="85"/>
      <c r="D47" s="84"/>
      <c r="E47" s="84"/>
      <c r="F47" s="85"/>
      <c r="G47" s="85"/>
      <c r="H47" s="84"/>
      <c r="I47" s="84"/>
      <c r="J47" s="84"/>
      <c r="K47" s="84"/>
      <c r="L47" s="84"/>
      <c r="O47" s="1"/>
      <c r="P47" s="1"/>
      <c r="Q47" s="1"/>
    </row>
    <row r="48" spans="1:19" ht="15.75" x14ac:dyDescent="0.25">
      <c r="A48" s="100" t="s">
        <v>93</v>
      </c>
      <c r="B48" s="101"/>
      <c r="C48" s="101"/>
      <c r="D48" s="101"/>
      <c r="E48" s="101"/>
      <c r="F48" s="101"/>
      <c r="G48" s="85"/>
      <c r="H48" s="84"/>
      <c r="I48" s="84"/>
      <c r="J48" s="84"/>
      <c r="K48" s="84"/>
      <c r="L48" s="84"/>
      <c r="O48" s="1"/>
      <c r="P48" s="1"/>
      <c r="Q48" s="1"/>
    </row>
    <row r="49" spans="1:17" ht="15.75" x14ac:dyDescent="0.25">
      <c r="A49" s="89"/>
      <c r="B49" s="90"/>
      <c r="C49" s="90"/>
      <c r="D49" s="90"/>
      <c r="E49" s="90"/>
      <c r="F49" s="90"/>
      <c r="G49" s="85"/>
      <c r="H49" s="84"/>
      <c r="I49" s="84"/>
      <c r="J49" s="84"/>
      <c r="K49" s="84"/>
      <c r="L49" s="84"/>
      <c r="O49" s="1"/>
      <c r="P49" s="1"/>
      <c r="Q49" s="1"/>
    </row>
    <row r="50" spans="1:17" ht="15.75" x14ac:dyDescent="0.25">
      <c r="A50" s="89"/>
      <c r="B50" s="90"/>
      <c r="C50" s="90"/>
      <c r="D50" s="90"/>
      <c r="E50" s="90"/>
      <c r="F50" s="90"/>
      <c r="G50" s="85"/>
      <c r="H50" s="84"/>
      <c r="I50" s="84"/>
      <c r="J50" s="84"/>
      <c r="K50" s="84"/>
      <c r="L50" s="84"/>
      <c r="O50" s="1"/>
      <c r="P50" s="1"/>
      <c r="Q50" s="1"/>
    </row>
    <row r="51" spans="1:17" ht="15.75" x14ac:dyDescent="0.25">
      <c r="A51" s="89"/>
      <c r="B51" s="90"/>
      <c r="C51" s="90"/>
      <c r="D51" s="90"/>
      <c r="E51" s="90"/>
      <c r="F51" s="90"/>
      <c r="G51" s="85"/>
      <c r="H51" s="84"/>
      <c r="I51" s="84"/>
      <c r="J51" s="84"/>
      <c r="K51" s="84"/>
      <c r="L51" s="84"/>
      <c r="O51" s="1"/>
      <c r="P51" s="1"/>
      <c r="Q51" s="1"/>
    </row>
    <row r="52" spans="1:17" ht="15.75" x14ac:dyDescent="0.25">
      <c r="A52" s="89"/>
      <c r="B52" s="90"/>
      <c r="C52" s="90"/>
      <c r="D52" s="90"/>
      <c r="E52" s="90"/>
      <c r="F52" s="90"/>
      <c r="G52" s="85"/>
      <c r="H52" s="84"/>
      <c r="I52" s="84"/>
      <c r="J52" s="84"/>
      <c r="K52" s="84"/>
      <c r="L52" s="91" t="s">
        <v>94</v>
      </c>
      <c r="M52" s="91"/>
      <c r="N52" s="91"/>
      <c r="O52" s="91"/>
      <c r="P52" s="1"/>
      <c r="Q52" s="1"/>
    </row>
    <row r="53" spans="1:17" ht="15.75" x14ac:dyDescent="0.25">
      <c r="A53" s="89"/>
      <c r="B53" s="90"/>
      <c r="C53" s="90"/>
      <c r="D53" s="90"/>
      <c r="E53" s="90"/>
      <c r="F53" s="90"/>
      <c r="G53" s="85"/>
      <c r="H53" s="84"/>
      <c r="I53" s="84"/>
      <c r="J53" s="84"/>
      <c r="K53" s="84"/>
      <c r="L53" s="91" t="s">
        <v>95</v>
      </c>
      <c r="M53" s="91"/>
      <c r="N53" s="91"/>
      <c r="O53" s="91"/>
      <c r="P53" s="1"/>
      <c r="Q53" s="1"/>
    </row>
    <row r="54" spans="1:17" ht="15.75" x14ac:dyDescent="0.25">
      <c r="A54" s="89"/>
      <c r="B54" s="90"/>
      <c r="C54" s="90"/>
      <c r="D54" s="90"/>
      <c r="E54" s="90"/>
      <c r="F54" s="90"/>
      <c r="G54" s="85"/>
      <c r="H54" s="84"/>
      <c r="I54" s="84"/>
      <c r="J54" s="84"/>
      <c r="K54" s="84"/>
      <c r="L54" s="84"/>
      <c r="O54" s="1"/>
      <c r="P54" s="1"/>
      <c r="Q54" s="1"/>
    </row>
    <row r="55" spans="1:17" ht="15.75" x14ac:dyDescent="0.25">
      <c r="A55" s="89"/>
      <c r="B55" s="90"/>
      <c r="C55" s="90"/>
      <c r="D55" s="90"/>
      <c r="E55" s="90"/>
      <c r="F55" s="90"/>
      <c r="G55" s="85"/>
      <c r="H55" s="84"/>
      <c r="I55" s="84"/>
      <c r="J55" s="84"/>
      <c r="K55" s="84"/>
      <c r="L55" s="84"/>
      <c r="O55" s="1"/>
      <c r="P55" s="1"/>
      <c r="Q55" s="1"/>
    </row>
  </sheetData>
  <mergeCells count="80">
    <mergeCell ref="B5:C5"/>
    <mergeCell ref="F5:G5"/>
    <mergeCell ref="A1:O1"/>
    <mergeCell ref="A2:K2"/>
    <mergeCell ref="A3:I3"/>
    <mergeCell ref="B4:D4"/>
    <mergeCell ref="F4:G4"/>
    <mergeCell ref="B6:C6"/>
    <mergeCell ref="F6:G6"/>
    <mergeCell ref="B7:C7"/>
    <mergeCell ref="F7:G7"/>
    <mergeCell ref="B8:C8"/>
    <mergeCell ref="F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B19:C19"/>
    <mergeCell ref="F19:G19"/>
    <mergeCell ref="B20:C20"/>
    <mergeCell ref="F20:G20"/>
    <mergeCell ref="B21:C21"/>
    <mergeCell ref="F21:G21"/>
    <mergeCell ref="B22:C22"/>
    <mergeCell ref="F22:G22"/>
    <mergeCell ref="B23:C23"/>
    <mergeCell ref="F23:G23"/>
    <mergeCell ref="B24:C24"/>
    <mergeCell ref="F24:G24"/>
    <mergeCell ref="B25:C25"/>
    <mergeCell ref="F25:G25"/>
    <mergeCell ref="B26:C26"/>
    <mergeCell ref="F26:G26"/>
    <mergeCell ref="B29:D29"/>
    <mergeCell ref="F29:G29"/>
    <mergeCell ref="B30:C30"/>
    <mergeCell ref="F30:G30"/>
    <mergeCell ref="B31:C31"/>
    <mergeCell ref="F31:G31"/>
    <mergeCell ref="B32:C32"/>
    <mergeCell ref="F32:G32"/>
    <mergeCell ref="B33:C33"/>
    <mergeCell ref="F33:G33"/>
    <mergeCell ref="B34:C34"/>
    <mergeCell ref="F34:G34"/>
    <mergeCell ref="D41:F41"/>
    <mergeCell ref="B35:C35"/>
    <mergeCell ref="F35:G35"/>
    <mergeCell ref="B36:C36"/>
    <mergeCell ref="F36:G36"/>
    <mergeCell ref="B37:C37"/>
    <mergeCell ref="F37:G37"/>
    <mergeCell ref="B38:C38"/>
    <mergeCell ref="F38:G38"/>
    <mergeCell ref="B39:C39"/>
    <mergeCell ref="F39:G39"/>
    <mergeCell ref="D40:F40"/>
    <mergeCell ref="L53:O53"/>
    <mergeCell ref="C42:M42"/>
    <mergeCell ref="C43:M43"/>
    <mergeCell ref="C44:M44"/>
    <mergeCell ref="C46:M46"/>
    <mergeCell ref="A48:F48"/>
    <mergeCell ref="L52:O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Empire</dc:creator>
  <cp:lastModifiedBy>Empire</cp:lastModifiedBy>
  <dcterms:created xsi:type="dcterms:W3CDTF">2021-12-23T08:40:11Z</dcterms:created>
  <dcterms:modified xsi:type="dcterms:W3CDTF">2021-12-23T08:47:33Z</dcterms:modified>
</cp:coreProperties>
</file>