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120" windowWidth="5595" windowHeight="4620"/>
  </bookViews>
  <sheets>
    <sheet name="2020" sheetId="7" r:id="rId1"/>
    <sheet name="Foglio2" sheetId="2" r:id="rId2"/>
    <sheet name="Foglio3" sheetId="3" r:id="rId3"/>
  </sheets>
  <calcPr calcId="145621"/>
</workbook>
</file>

<file path=xl/calcChain.xml><?xml version="1.0" encoding="utf-8"?>
<calcChain xmlns="http://schemas.openxmlformats.org/spreadsheetml/2006/main">
  <c r="G61" i="7" l="1"/>
  <c r="G19" i="7"/>
  <c r="F78" i="7" l="1"/>
  <c r="G69" i="7"/>
  <c r="F69" i="7"/>
  <c r="F54" i="7"/>
  <c r="F50" i="7"/>
  <c r="F51" i="7" s="1"/>
  <c r="F53" i="7" s="1"/>
  <c r="F61" i="7" s="1"/>
  <c r="G49" i="7"/>
  <c r="G47" i="7"/>
  <c r="G45" i="7"/>
  <c r="G44" i="7"/>
  <c r="G43" i="7"/>
  <c r="G42" i="7"/>
  <c r="G41" i="7"/>
  <c r="G40" i="7"/>
  <c r="G39" i="7"/>
  <c r="G37" i="7"/>
  <c r="G35" i="7"/>
  <c r="G17" i="7"/>
  <c r="G29" i="7" s="1"/>
  <c r="G57" i="7" s="1"/>
  <c r="F17" i="7"/>
  <c r="F25" i="7" s="1"/>
  <c r="F29" i="7" s="1"/>
  <c r="F57" i="7" s="1"/>
  <c r="G14" i="7"/>
  <c r="F14" i="7"/>
  <c r="G25" i="7" l="1"/>
  <c r="G27" i="7" s="1"/>
  <c r="F60" i="7"/>
  <c r="F62" i="7" s="1"/>
  <c r="F27" i="7"/>
  <c r="F56" i="7" s="1"/>
  <c r="F58" i="7" s="1"/>
  <c r="G51" i="7"/>
  <c r="G54" i="7" s="1"/>
  <c r="F68" i="7" l="1"/>
  <c r="F66" i="7" s="1"/>
  <c r="G56" i="7"/>
  <c r="G58" i="7" s="1"/>
  <c r="G76" i="7"/>
  <c r="G30" i="7"/>
  <c r="F70" i="7"/>
  <c r="F30" i="7"/>
  <c r="G60" i="7"/>
  <c r="G62" i="7" l="1"/>
  <c r="G68" i="7" s="1"/>
  <c r="G70" i="7" s="1"/>
  <c r="G77" i="7"/>
  <c r="G78" i="7" s="1"/>
</calcChain>
</file>

<file path=xl/sharedStrings.xml><?xml version="1.0" encoding="utf-8"?>
<sst xmlns="http://schemas.openxmlformats.org/spreadsheetml/2006/main" count="179" uniqueCount="164">
  <si>
    <t>note</t>
  </si>
  <si>
    <t>finanziate dal rinnovo contrattuale, quindi oltre tetto 2016</t>
  </si>
  <si>
    <t xml:space="preserve">riferita agli incrementi a regime personale </t>
  </si>
  <si>
    <t>non è maggior spesa, ma spostamento ad altro titolo; quindi oltre tetto 2016</t>
  </si>
  <si>
    <t>incentivi codice appalti</t>
  </si>
  <si>
    <t>avvocatura</t>
  </si>
  <si>
    <t>messi notificatori</t>
  </si>
  <si>
    <t>già art. 15, comma 2, CCNL 1999</t>
  </si>
  <si>
    <t>regioni e altri enti solo popo prima attuazione</t>
  </si>
  <si>
    <t>oltre fondo; vedere riflessi sul bilancio armonizzato, in ordine al rispetto del tetto del fondo</t>
  </si>
  <si>
    <t>di cui</t>
  </si>
  <si>
    <t>RISORSE STABILI</t>
  </si>
  <si>
    <t>ART 67</t>
  </si>
  <si>
    <t>A DEDURRE</t>
  </si>
  <si>
    <t>risorse destinate nel medesimo anno,  a carico del Fondo, alla retribuzione di posizione e di risultato delle posizioni organizzative</t>
  </si>
  <si>
    <t>RISORSE in ragione d'anno anche se non interamente spese</t>
  </si>
  <si>
    <t xml:space="preserve">co 2 </t>
  </si>
  <si>
    <t>L’importo di cui al comma 1 è stabilmente incrementato:</t>
  </si>
  <si>
    <t>a)</t>
  </si>
  <si>
    <t>di un importo, su base annua, pari a Euro 83,20 per le unità di personale destinatarie del presente CCNL in servizio alla data del 31/12/2015, a decorrere dal 31/12/2018 e a valere dall’anno 2019;</t>
  </si>
  <si>
    <t>b)</t>
  </si>
  <si>
    <t>€ 83,20 x n. dipendenti presenti al 31/12/2015, compresi TD a copertura di esigenze ordinarie, no sostituzioni dipersonale assente</t>
  </si>
  <si>
    <t>c)</t>
  </si>
  <si>
    <t>d)</t>
  </si>
  <si>
    <t>di eventuali risorse riassorbite ai sensi dell’art. 2, comma 3 del decreto legislativo 30 marzo 2001, n. 165/2001;</t>
  </si>
  <si>
    <t xml:space="preserve">e) </t>
  </si>
  <si>
    <t>degli importi necessari a sostenere a regime gli oneri del trattamento economico di personale trasferito, anche nell’ambito di processi associativi, di delega o trasferimento di funzioni, a fronte di corrispondente riduzione della componente stabile dei Fondi delle amministrazioni di provenienza, ferma restando la capacità di spesa a carico del bilancio dell’ente, nonché degli importi corrispondenti agli adeguamenti dei Fondi previsti dalle vigenti disposizioni di legge, a seguito di trasferimento di personale, come ad esempio l’art. 1, comma 793 e segg. delle legge n. 205/2017; le Unioni di comuni tengono anche conto della speciale disciplina di cui all’art. 70-sexies;</t>
  </si>
  <si>
    <t>f)</t>
  </si>
  <si>
    <t>dell’importo corrispondente agli eventuali minori oneri che deriveranno dalla riduzione stabile di posti di organico del personale della qualifica dirigenziale, sino ad un importo massimo corrispondente allo 0,2% del monte salari annuo della stessa dirigenza; tale risorsa è attivabile solo dalle Regioni che non abbiano già determinato tale risorsa prima del 2018 o, per la differenza, da quelle che l’abbiano determinata per un importo inferiore al tetto massimo consentito;</t>
  </si>
  <si>
    <t>g)</t>
  </si>
  <si>
    <t>degli importi corrispondenti a stabili riduzioni delle risorse destinate alla corresponsione dei compensi per lavoro straordinario, ad invarianza complessiva di risorse stanziate; l’importo confluisce nel Fondo dell’anno successivo;</t>
  </si>
  <si>
    <t>h)</t>
  </si>
  <si>
    <t>delle risorse stanziate dagli enti ai sensi del comma 5, lett. a).</t>
  </si>
  <si>
    <t>co. 1</t>
  </si>
  <si>
    <t>RISORSE VARIABILI</t>
  </si>
  <si>
    <t>ART. 67</t>
  </si>
  <si>
    <t>co. 3</t>
  </si>
  <si>
    <t>Il Fondo di cui al presente articolo continua ad essere alimentabile, con importi variabili di anno in anno:</t>
  </si>
  <si>
    <t>delle risorse derivanti dall’applicazione dell’art. 43 della legge n. 449/1997, anche tenuto conto di quanto esplicitato dall’art. 15, comma 1, lett. d) del CCNL 1/4/1999, come modificata dall’art. 4, comma 4 del CCNL 5/10/2001;</t>
  </si>
  <si>
    <t>della quota di risparmi conseguiti e certificati in attuazione dell’art. 16, commi 4, 5 e 6 del decreto legge 6 luglio 2011, n. 98;</t>
  </si>
  <si>
    <t xml:space="preserve">c) </t>
  </si>
  <si>
    <t>delle risorse derivanti da disposizioni di legge che prevedano specifici trattamenti economici in favore del personale, da utilizzarsi secondo quanto previsto dalle medesime disposizioni di legge;</t>
  </si>
  <si>
    <t>e)</t>
  </si>
  <si>
    <t>degli eventuali risparmi accertati a consuntivo derivanti dalla applicazione della disciplina dello straordinario di cui all’art. 14 del CCNL 1/4/1999; l’importo confluisce nel Fondo dell’anno successivo;</t>
  </si>
  <si>
    <t>delle risorse di cui all’art. 54 del CCNL 14/9/2000, con i vincoli di destinazione ivi indicati;</t>
  </si>
  <si>
    <t>delle risorse destinate ai trattamenti economici accessori del personale delle case da gioco secondo le previsioni della legislazione vigente e dei relativi decreti ministeriali attuativi;</t>
  </si>
  <si>
    <t>i)</t>
  </si>
  <si>
    <t>J)</t>
  </si>
  <si>
    <t>di un importo corrispondente alle eventuali risorse che saranno stanziate in applicazione della normativa di legge richiamata ai commi 8 e 9, a condizione che siano stati emanati i decreti attuativi dalla stessa previsti e nel rispetto di questi ultimi;</t>
  </si>
  <si>
    <t>k)</t>
  </si>
  <si>
    <t>delle integrazioni alla componente variabile del fondo - a seguito dei trasferimenti di personale di cui al comma 2 lett. e) ed a fronte della corrispondente riduzione ivi prevista della componente variabile dei fondi - limitatamente all’anno in cui avviene il trasferimento, al fine di garantire la copertura, nei mesi residui dell’anno, degli oneri dei trattamenti accessori del personale trasferito, fermo restando che la copertura a regime di tali oneri avviene con le risorse di cui al citato comma 2 lett. e); le Unioni di comuni tengono anche conto della speciale disciplina di cui all’art. 70-sexies.</t>
  </si>
  <si>
    <t>co. 4</t>
  </si>
  <si>
    <t>In sede di contrattazione integrativa, ove nel bilancio dell’ente sussista la relativa capacità di spesa, le parti verificano l’eventualità dell’integrazione, della componente variabile di cui al comma 3, sino ad un importo massimo corrispondente all’1,2% su base annua, del monte salari dell’anno 1997, esclusa la quota relativa alla dirigenza.</t>
  </si>
  <si>
    <t>co. 5</t>
  </si>
  <si>
    <t>Gli enti possono destinare apposite risorse:</t>
  </si>
  <si>
    <t>alla componente variabile di cui al comma 3, per il conseguimento di obiettivi dell’ente, anche di mantenimento, definiti nel piano della performance o in altri analoghi strumenti di programmazione della gestione, al fine di sostenere i correlati oneri dei trattamenti accessori del personale; in tale ambito sono ricomprese anche le risorse di cui all’art. 56-quater, comma 1, lett. c).</t>
  </si>
  <si>
    <t>art. 68 co. 1 ultimo periodo</t>
  </si>
  <si>
    <t>PEO</t>
  </si>
  <si>
    <t>di un importo pari alle differenze tra gli incrementi a regime di cui all’art. 64 riconosciuti alle posizioni economiche di ciascuna categoria e gli stessi incrementi riconosciuti alle posizioni iniziali; tali differenze sono calcolate con riferimento al personale in servizio alla data in cui decorrono gli incrementi e confluiscono nel fondo a decorrere dalla medesima data;</t>
  </si>
  <si>
    <t>IND. AGG. A.N. (aggiuntiva)</t>
  </si>
  <si>
    <t>IND. A.N. (incrementativa)</t>
  </si>
  <si>
    <t>COMPARTO (quote b + c)</t>
  </si>
  <si>
    <t>extra fondo</t>
  </si>
  <si>
    <t>nel tetto</t>
  </si>
  <si>
    <t>A</t>
  </si>
  <si>
    <t>B</t>
  </si>
  <si>
    <t>C</t>
  </si>
  <si>
    <t>D</t>
  </si>
  <si>
    <t>E</t>
  </si>
  <si>
    <t>F</t>
  </si>
  <si>
    <t>G</t>
  </si>
  <si>
    <t>H</t>
  </si>
  <si>
    <t>I</t>
  </si>
  <si>
    <t>L</t>
  </si>
  <si>
    <t>M</t>
  </si>
  <si>
    <t>N</t>
  </si>
  <si>
    <t>P</t>
  </si>
  <si>
    <t>Q</t>
  </si>
  <si>
    <t>R</t>
  </si>
  <si>
    <t>S</t>
  </si>
  <si>
    <t>T</t>
  </si>
  <si>
    <t>U</t>
  </si>
  <si>
    <t>V</t>
  </si>
  <si>
    <t>Z</t>
  </si>
  <si>
    <t>AA</t>
  </si>
  <si>
    <t>AB</t>
  </si>
  <si>
    <t>AC</t>
  </si>
  <si>
    <t>confronto</t>
  </si>
  <si>
    <t>TOT.</t>
  </si>
  <si>
    <t>tetto 2016  =   0,00</t>
  </si>
  <si>
    <t>SOMME EXTRA TETTO</t>
  </si>
  <si>
    <t>SOMME NEL TETTO</t>
  </si>
  <si>
    <r>
      <t xml:space="preserve">A decorrere dall’anno 2018, il “Fondo risorse decentrate”, è costituito da un unico importo consolidato di tutte le risorse decentrate stabili, indicate dall’art. 31, comma 2 del CCNL 22/1/2004, relative all’anno 2017, come certificate dal collegio dei revisori, ivi comprese quelle dello specifico Fondo delle progressioni economiche e le risorse che hanno finanziato le quote di indennità di comparto di cui all’art. 33, comma 4, lettere b) e c) del CCNL 22/1/2004. Le risorse di cui al precedente periodo confluiscono nell’unico importo consolidato al netto di quelle che gli enti hanno destinato, nel medesimo anno, a carico del Fondo, alla retribuzione di posizione e di risultato delle posizioni organizzative.                                                                                                                                                                                   </t>
    </r>
    <r>
      <rPr>
        <b/>
        <sz val="8"/>
        <color theme="1"/>
        <rFont val="Calibri"/>
        <family val="2"/>
        <scheme val="minor"/>
      </rPr>
      <t>Nell’importo consolidato di cui al presente comma confluisce altresì l’importo annuale delle risorse di cui all’art. 32, comma 7 del CCNL 22/1/2004, pari allo 0,20% del monte salari dell’anno 2001, esclusa la quota relativa alla dirigenza, nel caso in cui tali risorse non siano state utilizzate, nell’anno 2017, per gli incarichi di “alta professionalità”</t>
    </r>
    <r>
      <rPr>
        <sz val="8"/>
        <color theme="1"/>
        <rFont val="Calibri"/>
        <family val="2"/>
        <scheme val="minor"/>
      </rPr>
      <t>.  (NO)                                                                                                                                                                                                 L’importo consolidato di cui al presente comma resta confermato con le stesse caratteristiche anche per gli anni successivi.</t>
    </r>
  </si>
  <si>
    <t>FONDO  P.O.</t>
  </si>
  <si>
    <t xml:space="preserve">IMPORTO DEL 2017 COMPRENSIVO DELLE POSIZIONI ORGANIZZATIVE ISTITUITE ESCLUSA QUOTA "ALTA PROFESSIONALITA'" </t>
  </si>
  <si>
    <t>AD</t>
  </si>
  <si>
    <r>
      <t>TOT. INCREMENTI  (</t>
    </r>
    <r>
      <rPr>
        <sz val="12"/>
        <color theme="1"/>
        <rFont val="Calibri"/>
        <family val="2"/>
        <scheme val="minor"/>
      </rPr>
      <t xml:space="preserve"> F + G + H )</t>
    </r>
  </si>
  <si>
    <r>
      <t xml:space="preserve"> SOMME EXTRA TETTO   </t>
    </r>
    <r>
      <rPr>
        <sz val="12"/>
        <color theme="1"/>
        <rFont val="Calibri"/>
        <family val="2"/>
        <scheme val="minor"/>
      </rPr>
      <t xml:space="preserve"> ( I ) </t>
    </r>
    <r>
      <rPr>
        <b/>
        <sz val="12"/>
        <color theme="1"/>
        <rFont val="Calibri"/>
        <family val="2"/>
        <scheme val="minor"/>
      </rPr>
      <t xml:space="preserve">   </t>
    </r>
    <r>
      <rPr>
        <sz val="8"/>
        <color theme="1"/>
        <rFont val="Calibri"/>
        <family val="2"/>
        <scheme val="minor"/>
      </rPr>
      <t xml:space="preserve">                   </t>
    </r>
  </si>
  <si>
    <r>
      <t xml:space="preserve">SOMME NEL TETTO     ( </t>
    </r>
    <r>
      <rPr>
        <sz val="12"/>
        <color theme="1"/>
        <rFont val="Calibri"/>
        <family val="2"/>
        <scheme val="minor"/>
      </rPr>
      <t>L - M )</t>
    </r>
  </si>
  <si>
    <r>
      <rPr>
        <b/>
        <sz val="9"/>
        <color theme="1"/>
        <rFont val="Calibri"/>
        <family val="2"/>
        <scheme val="minor"/>
      </rPr>
      <t xml:space="preserve">TOT. FONDO RISORSE STABILI    ( </t>
    </r>
    <r>
      <rPr>
        <b/>
        <sz val="12"/>
        <color theme="1"/>
        <rFont val="Calibri"/>
        <family val="2"/>
        <scheme val="minor"/>
      </rPr>
      <t>E + I )</t>
    </r>
  </si>
  <si>
    <t xml:space="preserve"> RISORSE STABILI AL NETTO P.O.    (C - D )</t>
  </si>
  <si>
    <t>TOTALE RISORSE VARIABILI 2018</t>
  </si>
  <si>
    <t>COLLEGATO comma 3, let. h)</t>
  </si>
  <si>
    <t>residue economie Fond 2012/2017</t>
  </si>
  <si>
    <t xml:space="preserve">già art. 15, comma 5, CCNL 1999, </t>
  </si>
  <si>
    <r>
      <t xml:space="preserve"> RISORSE STABILI 2018   </t>
    </r>
    <r>
      <rPr>
        <b/>
        <sz val="11"/>
        <color theme="1"/>
        <rFont val="Calibri"/>
        <family val="2"/>
        <scheme val="minor"/>
      </rPr>
      <t xml:space="preserve"> ( A + B )</t>
    </r>
  </si>
  <si>
    <t>risorse di cui all’art. 56-quater, comma 1, lett. c)</t>
  </si>
  <si>
    <t>COLLEGATO, comma 3, let. i</t>
  </si>
  <si>
    <t>economie contenzioso PEO  (2007/2017)</t>
  </si>
  <si>
    <t>RISORSE STABILI (A - B)</t>
  </si>
  <si>
    <t>riepilogo</t>
  </si>
  <si>
    <t>O</t>
  </si>
  <si>
    <t>FONDO P.O. (B)</t>
  </si>
  <si>
    <t>… Sono infine rese disponibili eventuali risorse residue di cui all'art. 67, commi 1 e 2, non integralmente utilizzate in anni precedenti, nel rispetto delle disposizioni in materia contabile. (PEO somme vincolate)</t>
  </si>
  <si>
    <t>AE</t>
  </si>
  <si>
    <t>AF</t>
  </si>
  <si>
    <t>AG</t>
  </si>
  <si>
    <t>AH</t>
  </si>
  <si>
    <t>AI</t>
  </si>
  <si>
    <t>AL</t>
  </si>
  <si>
    <t>AM</t>
  </si>
  <si>
    <t>AN</t>
  </si>
  <si>
    <t>AP</t>
  </si>
  <si>
    <t>AQ</t>
  </si>
  <si>
    <t>AR</t>
  </si>
  <si>
    <t>AS</t>
  </si>
  <si>
    <t>AT</t>
  </si>
  <si>
    <t>AU</t>
  </si>
  <si>
    <t>AV</t>
  </si>
  <si>
    <t>AZ</t>
  </si>
  <si>
    <t>AAA</t>
  </si>
  <si>
    <t>AAB</t>
  </si>
  <si>
    <t>AAC</t>
  </si>
  <si>
    <t>AAD</t>
  </si>
  <si>
    <t>TOTALE RISORSE STABILI + INCREMENTI  ( C + N)</t>
  </si>
  <si>
    <t>SOMME VARIABILI  NEL TETTO (V)</t>
  </si>
  <si>
    <t>conclusioni</t>
  </si>
  <si>
    <t>RISORSE STABILI (O)</t>
  </si>
  <si>
    <t>SOMME EXTRA TETTO (D+E)</t>
  </si>
  <si>
    <t>SOMME  NEL TETTO  (C+F)</t>
  </si>
  <si>
    <t>All. A</t>
  </si>
  <si>
    <t>di un importo corrispondente alle eventuali risorse stanziate dagli enti ai sensi del comma 4, nel rispetto di quanto stabilito al successivo comma 6;</t>
  </si>
  <si>
    <t>di un importo corrispondente alle eventuali risorse stanziate dagli enti ai sensi del comma 5, lett. b), nel rispetto di quanto stabilito dal successivo co. 6;</t>
  </si>
  <si>
    <t>degli importi una tantum corrispondenti alla frazione di RIA  calcolati in misura pari alle mensilità residue dopo la cessazione, computandosi a tal fine, oltre ai ratei di tredicesima mensilità, le frazioni di mese superiori a quindici giorni; l’importo confluisce nel Fondo dell’anno successivo alla cessazione dal servizio;</t>
  </si>
  <si>
    <t>RISORSE VARIABILI (V)</t>
  </si>
  <si>
    <t>SOMME VARIABILI EXTRA TETTO  ( )</t>
  </si>
  <si>
    <t>DI CUI EXTRA TETTO  (P)</t>
  </si>
  <si>
    <t>RISORSE STABILI PER IL CONFRONTO (Q)</t>
  </si>
  <si>
    <t>RISORSE VARIABILI  (AN)</t>
  </si>
  <si>
    <t>DI CUI EXTRA TETTO ( AP )</t>
  </si>
  <si>
    <t>RISORSE VARIABILIPER IL CONFRONTO (AQ)</t>
  </si>
  <si>
    <t>STABILI + VARIABILI per il confronto (AT + AZ)</t>
  </si>
  <si>
    <t xml:space="preserve">TOTALE RISORSE DA SOTTOPORRE  A VERIFICA  </t>
  </si>
  <si>
    <t xml:space="preserve">TOTALE INCREMENTI </t>
  </si>
  <si>
    <t>TOTALE STABILI (AR)</t>
  </si>
  <si>
    <t>TOTALE VARIABILI (AU)</t>
  </si>
  <si>
    <t>FONDO RISORSE DECENTRATE 2020</t>
  </si>
  <si>
    <t xml:space="preserve">dell’importo corrispondente alle retribuzioni individuali di anzianità e degli assegni ad personam non più corrisposti al personale cessato dal servizio in ragione d'anno compresa la quota di tredicesima mensilità; </t>
  </si>
  <si>
    <t>TOTALE  FONDO RISORSE DECENTRATE 2020</t>
  </si>
  <si>
    <t xml:space="preserve">FONDO P.O. </t>
  </si>
  <si>
    <t>LIMITE DI RIFERIMENTO determinato dal prodotto: quota media pro capite  del Fondo 2018 e media del personale presente nell'anno di riferimento</t>
  </si>
  <si>
    <t>ALIMENTAZIONE FONDO RISORSE DECENTRATE  - ART. 67  E 68 CCNL 21/05/2018</t>
  </si>
  <si>
    <t>VERIFICA ART. 23 CO. 2 D.lgs 75/2017 e ART 33 c. 2  D l. 34/2019</t>
  </si>
  <si>
    <t>ULTERIORI SISORSE STABILI</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</si>
</sst>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sz val="8"/>
      <color theme="1"/>
      <name val="Calibri"/>
      <family val="2"/>
      <scheme val="minor"/>
    </font>
    <font>
      <sz val="12"/>
      <color theme="1"/>
      <name val="Calibri"/>
      <family val="2"/>
      <scheme val="minor"/>
    </font>
    <font>
      <b/>
      <sz val="8"/>
      <color theme="1"/>
      <name val="Calibri"/>
      <family val="2"/>
      <scheme val="minor"/>
    </font>
    <font>
      <b/>
      <sz val="12"/>
      <color theme="1"/>
      <name val="Calibri"/>
      <family val="2"/>
      <scheme val="minor"/>
    </font>
    <font>
      <b/>
      <sz val="9"/>
      <color theme="1"/>
      <name val="Calibri"/>
      <family val="2"/>
      <scheme val="minor"/>
    </font>
    <font>
      <b/>
      <sz val="14"/>
      <color theme="1"/>
      <name val="Calibri"/>
      <family val="2"/>
      <scheme val="minor"/>
    </font>
    <font>
      <b/>
      <sz val="18"/>
      <color theme="1"/>
      <name val="Calibri"/>
      <family val="2"/>
      <scheme val="minor"/>
    </font>
    <font>
      <b/>
      <sz val="10"/>
      <color theme="1"/>
      <name val="Calibri"/>
      <family val="2"/>
      <scheme val="minor"/>
    </font>
    <font>
      <sz val="10"/>
      <color theme="1"/>
      <name val="Calibri"/>
      <family val="2"/>
      <scheme val="minor"/>
    </font>
    <font>
      <b/>
      <sz val="12"/>
      <name val="Calibri"/>
      <family val="2"/>
      <scheme val="minor"/>
    </font>
    <font>
      <sz val="20"/>
      <color theme="1"/>
      <name val="Calibri"/>
      <family val="2"/>
      <scheme val="minor"/>
    </font>
    <font>
      <b/>
      <sz val="11"/>
      <name val="Calibri"/>
      <family val="2"/>
      <scheme val="minor"/>
    </font>
  </fonts>
  <fills count="3">
    <fill>
      <patternFill patternType="none"/>
    </fill>
    <fill>
      <patternFill patternType="gray125"/>
    </fill>
    <fill>
      <patternFill patternType="solid">
        <fgColor theme="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top/>
      <bottom/>
      <diagonal/>
    </border>
  </borders>
  <cellStyleXfs count="1">
    <xf numFmtId="0" fontId="0" fillId="0" borderId="0"/>
  </cellStyleXfs>
  <cellXfs count="98">
    <xf numFmtId="0" fontId="0" fillId="0" borderId="0" xfId="0"/>
    <xf numFmtId="0" fontId="2" fillId="0" borderId="0" xfId="0" applyFont="1" applyAlignment="1">
      <alignment horizontal="left" vertical="center" wrapText="1"/>
    </xf>
    <xf numFmtId="0" fontId="2" fillId="0" borderId="0" xfId="0" applyFont="1" applyAlignment="1">
      <alignment horizontal="center" vertical="center" wrapText="1"/>
    </xf>
    <xf numFmtId="4" fontId="2" fillId="0" borderId="0" xfId="0" applyNumberFormat="1" applyFont="1" applyAlignment="1">
      <alignment horizontal="left" vertical="center" wrapText="1"/>
    </xf>
    <xf numFmtId="4" fontId="2" fillId="0" borderId="1" xfId="0" applyNumberFormat="1" applyFont="1" applyBorder="1" applyAlignment="1">
      <alignment horizontal="left" vertical="center" wrapText="1"/>
    </xf>
    <xf numFmtId="0" fontId="1" fillId="0" borderId="1" xfId="0"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0" xfId="0" applyFont="1" applyBorder="1" applyAlignment="1">
      <alignment horizontal="left" vertical="center" wrapText="1"/>
    </xf>
    <xf numFmtId="0" fontId="4" fillId="0" borderId="1" xfId="0" applyNumberFormat="1" applyFont="1" applyBorder="1" applyAlignment="1">
      <alignment horizontal="center" vertical="center" wrapText="1"/>
    </xf>
    <xf numFmtId="4" fontId="2" fillId="0" borderId="0" xfId="0" applyNumberFormat="1"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Border="1" applyAlignment="1">
      <alignment horizontal="left" vertical="center" wrapText="1"/>
    </xf>
    <xf numFmtId="4" fontId="2" fillId="0" borderId="0" xfId="0" applyNumberFormat="1" applyFont="1" applyBorder="1" applyAlignment="1">
      <alignment horizontal="right" vertical="center" wrapText="1"/>
    </xf>
    <xf numFmtId="4" fontId="2" fillId="0" borderId="0" xfId="0" applyNumberFormat="1" applyFont="1" applyAlignment="1">
      <alignment horizontal="right" vertical="center" wrapText="1"/>
    </xf>
    <xf numFmtId="1" fontId="2"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wrapText="1"/>
    </xf>
    <xf numFmtId="0" fontId="2" fillId="2" borderId="1" xfId="0" applyFont="1" applyFill="1" applyBorder="1" applyAlignment="1">
      <alignment horizontal="center" vertical="center" wrapText="1"/>
    </xf>
    <xf numFmtId="4" fontId="9" fillId="0" borderId="1" xfId="0" applyNumberFormat="1" applyFont="1" applyBorder="1" applyAlignment="1">
      <alignment horizontal="right" vertical="center" wrapText="1"/>
    </xf>
    <xf numFmtId="4" fontId="10" fillId="0" borderId="1" xfId="0" applyNumberFormat="1" applyFont="1" applyBorder="1" applyAlignment="1">
      <alignment horizontal="right" vertical="center" wrapText="1"/>
    </xf>
    <xf numFmtId="4" fontId="11"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4" fillId="0" borderId="1" xfId="0" applyFont="1" applyBorder="1" applyAlignment="1">
      <alignment horizontal="right" vertical="center" wrapText="1"/>
    </xf>
    <xf numFmtId="4" fontId="5" fillId="0" borderId="1" xfId="0" applyNumberFormat="1" applyFont="1" applyBorder="1" applyAlignment="1">
      <alignment vertical="center" wrapText="1"/>
    </xf>
    <xf numFmtId="0" fontId="2" fillId="0" borderId="1" xfId="0" applyFont="1" applyBorder="1" applyAlignment="1">
      <alignment horizontal="left" vertical="center" wrapText="1"/>
    </xf>
    <xf numFmtId="0" fontId="2" fillId="0" borderId="2" xfId="0" applyFont="1" applyBorder="1" applyAlignment="1">
      <alignment vertical="center" wrapText="1"/>
    </xf>
    <xf numFmtId="0" fontId="0" fillId="0" borderId="4" xfId="0" applyBorder="1" applyAlignment="1"/>
    <xf numFmtId="0" fontId="0" fillId="0" borderId="5" xfId="0" applyBorder="1" applyAlignment="1"/>
    <xf numFmtId="0" fontId="2" fillId="0" borderId="3" xfId="0" applyFont="1" applyBorder="1" applyAlignment="1">
      <alignment vertical="center" wrapText="1"/>
    </xf>
    <xf numFmtId="0" fontId="2" fillId="0" borderId="0" xfId="0" applyFont="1" applyBorder="1" applyAlignment="1">
      <alignment horizontal="right" vertical="center" wrapText="1"/>
    </xf>
    <xf numFmtId="0" fontId="5" fillId="0" borderId="0" xfId="0" applyFont="1" applyBorder="1" applyAlignment="1">
      <alignment vertical="center" wrapText="1"/>
    </xf>
    <xf numFmtId="4" fontId="3" fillId="0" borderId="1" xfId="0" applyNumberFormat="1" applyFont="1" applyBorder="1" applyAlignment="1">
      <alignment vertical="center" wrapText="1"/>
    </xf>
    <xf numFmtId="0" fontId="2" fillId="0" borderId="12" xfId="0" applyFont="1" applyBorder="1" applyAlignment="1">
      <alignment horizontal="right" vertical="center" wrapText="1"/>
    </xf>
    <xf numFmtId="0" fontId="2" fillId="0" borderId="13" xfId="0" applyFont="1" applyBorder="1" applyAlignment="1">
      <alignment horizontal="right" vertical="center" wrapText="1"/>
    </xf>
    <xf numFmtId="0" fontId="9" fillId="0" borderId="0" xfId="0" applyFont="1" applyBorder="1" applyAlignment="1">
      <alignment horizontal="center" vertical="center" wrapText="1"/>
    </xf>
    <xf numFmtId="4" fontId="3" fillId="0" borderId="1" xfId="0" applyNumberFormat="1" applyFont="1" applyBorder="1" applyAlignment="1">
      <alignment horizontal="right" vertical="center" wrapText="1"/>
    </xf>
    <xf numFmtId="0" fontId="5" fillId="0" borderId="12" xfId="0" applyFont="1" applyBorder="1" applyAlignment="1">
      <alignment horizontal="right" vertical="center" wrapText="1"/>
    </xf>
    <xf numFmtId="0" fontId="2" fillId="0" borderId="0" xfId="0" applyFont="1" applyBorder="1" applyAlignment="1">
      <alignment vertical="center" wrapText="1"/>
    </xf>
    <xf numFmtId="0" fontId="4" fillId="0" borderId="0" xfId="0" applyFont="1" applyBorder="1" applyAlignment="1">
      <alignment horizontal="right" vertical="center" wrapText="1"/>
    </xf>
    <xf numFmtId="1" fontId="1" fillId="0" borderId="1" xfId="0" applyNumberFormat="1" applyFont="1" applyBorder="1" applyAlignment="1">
      <alignment horizontal="center" vertical="center" wrapText="1"/>
    </xf>
    <xf numFmtId="0" fontId="4" fillId="0" borderId="12" xfId="0" applyFont="1" applyBorder="1" applyAlignment="1">
      <alignment horizontal="right" vertical="center" wrapText="1"/>
    </xf>
    <xf numFmtId="0" fontId="4" fillId="0" borderId="13" xfId="0" applyFont="1" applyBorder="1" applyAlignment="1">
      <alignment horizontal="right" vertical="center" wrapText="1"/>
    </xf>
    <xf numFmtId="4" fontId="5" fillId="0" borderId="0" xfId="0" applyNumberFormat="1" applyFont="1" applyBorder="1" applyAlignment="1">
      <alignment horizontal="right" vertical="center" wrapText="1"/>
    </xf>
    <xf numFmtId="4" fontId="10" fillId="0" borderId="0" xfId="0" applyNumberFormat="1" applyFont="1" applyBorder="1" applyAlignment="1">
      <alignment horizontal="right" vertical="center" wrapText="1"/>
    </xf>
    <xf numFmtId="4" fontId="5" fillId="0" borderId="0" xfId="0" applyNumberFormat="1" applyFont="1" applyBorder="1" applyAlignment="1">
      <alignment vertical="center" wrapText="1"/>
    </xf>
    <xf numFmtId="4" fontId="3" fillId="0" borderId="0" xfId="0" applyNumberFormat="1" applyFont="1" applyBorder="1" applyAlignment="1">
      <alignment vertical="center" wrapText="1"/>
    </xf>
    <xf numFmtId="0" fontId="5" fillId="0" borderId="7" xfId="0" applyFont="1" applyBorder="1" applyAlignment="1">
      <alignment horizontal="center"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7" fillId="0" borderId="1" xfId="0" applyFont="1" applyBorder="1" applyAlignment="1">
      <alignment horizontal="center" vertical="center" wrapText="1"/>
    </xf>
    <xf numFmtId="0" fontId="1" fillId="0" borderId="0" xfId="0" applyFont="1" applyAlignment="1">
      <alignment horizontal="center" vertical="center" wrapText="1"/>
    </xf>
    <xf numFmtId="0" fontId="6"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1" fillId="0" borderId="1" xfId="0" applyFont="1" applyBorder="1" applyAlignment="1">
      <alignment horizontal="left" vertical="center" wrapText="1"/>
    </xf>
    <xf numFmtId="0" fontId="2" fillId="0" borderId="1" xfId="0" applyNumberFormat="1" applyFont="1" applyBorder="1" applyAlignment="1">
      <alignment horizontal="left" vertical="center" wrapText="1"/>
    </xf>
    <xf numFmtId="0" fontId="1" fillId="0" borderId="0" xfId="0" applyFont="1" applyAlignment="1">
      <alignment horizontal="center" vertical="center" wrapText="1"/>
    </xf>
    <xf numFmtId="0" fontId="1" fillId="0" borderId="7" xfId="0" applyFont="1" applyBorder="1" applyAlignment="1">
      <alignment horizontal="right" vertical="center" wrapText="1"/>
    </xf>
    <xf numFmtId="0" fontId="2" fillId="0" borderId="1" xfId="0" applyNumberFormat="1" applyFont="1" applyBorder="1" applyAlignment="1">
      <alignment horizontal="left" vertical="center" wrapText="1"/>
    </xf>
    <xf numFmtId="0" fontId="5"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0" xfId="0" applyFont="1" applyBorder="1" applyAlignment="1">
      <alignment horizontal="left" vertical="center" wrapText="1"/>
    </xf>
    <xf numFmtId="4" fontId="13" fillId="0" borderId="1" xfId="0" applyNumberFormat="1" applyFont="1" applyBorder="1" applyAlignment="1">
      <alignment horizontal="right" vertical="center" wrapText="1"/>
    </xf>
    <xf numFmtId="0" fontId="5" fillId="0" borderId="7" xfId="0" applyFont="1" applyBorder="1" applyAlignment="1">
      <alignment horizontal="center"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8" xfId="0" applyFont="1" applyBorder="1" applyAlignment="1">
      <alignment horizontal="center" vertical="center" wrapText="1"/>
    </xf>
    <xf numFmtId="0" fontId="1" fillId="0" borderId="0" xfId="0" applyFont="1" applyAlignment="1">
      <alignment horizontal="center" vertical="center" wrapText="1"/>
    </xf>
    <xf numFmtId="0" fontId="6" fillId="0" borderId="1" xfId="0" applyFont="1" applyBorder="1" applyAlignment="1">
      <alignment horizontal="left" vertical="center" wrapText="1"/>
    </xf>
    <xf numFmtId="0" fontId="2" fillId="0" borderId="3"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5" fillId="0" borderId="1" xfId="0" applyFont="1" applyBorder="1" applyAlignment="1">
      <alignment horizontal="right" vertical="center" wrapText="1"/>
    </xf>
    <xf numFmtId="4" fontId="2" fillId="0" borderId="0" xfId="0" applyNumberFormat="1" applyFont="1" applyBorder="1" applyAlignment="1">
      <alignment horizontal="center" vertical="center" wrapText="1"/>
    </xf>
    <xf numFmtId="0" fontId="8" fillId="0" borderId="14" xfId="0" applyFont="1" applyBorder="1" applyAlignment="1">
      <alignment horizontal="center" vertical="center" wrapText="1"/>
    </xf>
    <xf numFmtId="0" fontId="8" fillId="0" borderId="0" xfId="0" applyFont="1" applyBorder="1" applyAlignment="1">
      <alignment horizontal="center" vertical="center" wrapText="1"/>
    </xf>
    <xf numFmtId="0" fontId="1" fillId="0" borderId="1" xfId="0" applyFont="1" applyBorder="1" applyAlignment="1">
      <alignment horizontal="left" vertical="center" wrapText="1"/>
    </xf>
    <xf numFmtId="0" fontId="2" fillId="0" borderId="1" xfId="0" applyNumberFormat="1" applyFont="1" applyBorder="1" applyAlignment="1">
      <alignment horizontal="lef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4" fontId="5" fillId="0" borderId="2"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4" fontId="5" fillId="0" borderId="5" xfId="0" applyNumberFormat="1" applyFont="1" applyBorder="1" applyAlignment="1">
      <alignment horizontal="center" vertical="center" wrapText="1"/>
    </xf>
    <xf numFmtId="0" fontId="4" fillId="0" borderId="3" xfId="0" applyFont="1" applyBorder="1" applyAlignment="1">
      <alignment horizontal="right" vertical="center" wrapText="1"/>
    </xf>
    <xf numFmtId="0" fontId="4" fillId="0" borderId="6" xfId="0" applyFont="1" applyBorder="1" applyAlignment="1">
      <alignment horizontal="right" vertical="center" wrapText="1"/>
    </xf>
    <xf numFmtId="0" fontId="0" fillId="0" borderId="3" xfId="0" applyBorder="1" applyAlignment="1">
      <alignment horizontal="right" vertical="center" wrapText="1"/>
    </xf>
    <xf numFmtId="0" fontId="2" fillId="0" borderId="6" xfId="0" applyFont="1" applyBorder="1" applyAlignment="1">
      <alignment horizontal="right" vertical="center" wrapText="1"/>
    </xf>
    <xf numFmtId="0" fontId="1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0" xfId="0" applyFont="1" applyBorder="1" applyAlignment="1">
      <alignment horizontal="left" vertical="center" wrapText="1"/>
    </xf>
    <xf numFmtId="0" fontId="9" fillId="0" borderId="1" xfId="0" applyFont="1" applyBorder="1" applyAlignment="1">
      <alignment horizontal="center" vertical="center"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0"/>
  <sheetViews>
    <sheetView tabSelected="1" topLeftCell="A53" workbookViewId="0">
      <selection activeCell="G72" sqref="G72"/>
    </sheetView>
  </sheetViews>
  <sheetFormatPr defaultRowHeight="55.5" customHeight="1" x14ac:dyDescent="0.25"/>
  <cols>
    <col min="1" max="1" width="7.85546875" style="10" customWidth="1"/>
    <col min="2" max="2" width="64.28515625" style="1" customWidth="1"/>
    <col min="3" max="3" width="40.5703125" style="1" hidden="1" customWidth="1"/>
    <col min="4" max="4" width="32.140625" style="1" hidden="1" customWidth="1"/>
    <col min="5" max="5" width="3.7109375" style="2" customWidth="1"/>
    <col min="6" max="6" width="11.28515625" style="13" hidden="1" customWidth="1"/>
    <col min="7" max="7" width="11.7109375" style="3" customWidth="1"/>
    <col min="8" max="16384" width="9.140625" style="1"/>
  </cols>
  <sheetData>
    <row r="1" spans="1:9" ht="55.5" customHeight="1" x14ac:dyDescent="0.25">
      <c r="B1" s="92" t="s">
        <v>156</v>
      </c>
      <c r="C1" s="92"/>
      <c r="D1" s="92"/>
      <c r="E1" s="92"/>
      <c r="F1" s="92"/>
      <c r="G1" s="92"/>
      <c r="I1" s="48" t="s">
        <v>140</v>
      </c>
    </row>
    <row r="2" spans="1:9" ht="39.950000000000003" customHeight="1" x14ac:dyDescent="0.25">
      <c r="B2" s="93" t="s">
        <v>161</v>
      </c>
      <c r="C2" s="93"/>
      <c r="D2" s="93"/>
      <c r="E2" s="93"/>
      <c r="F2" s="93"/>
      <c r="G2" s="93"/>
    </row>
    <row r="3" spans="1:9" ht="18" customHeight="1" x14ac:dyDescent="0.25">
      <c r="A3" s="94" t="s">
        <v>12</v>
      </c>
      <c r="B3" s="95" t="s">
        <v>11</v>
      </c>
      <c r="C3" s="96"/>
      <c r="D3" s="96"/>
      <c r="E3" s="96"/>
      <c r="F3" s="96"/>
      <c r="G3" s="96"/>
    </row>
    <row r="4" spans="1:9" s="2" customFormat="1" ht="14.25" customHeight="1" x14ac:dyDescent="0.25">
      <c r="A4" s="94"/>
      <c r="B4" s="95"/>
      <c r="C4" s="75" t="s">
        <v>0</v>
      </c>
      <c r="D4" s="75"/>
      <c r="E4" s="16"/>
      <c r="F4" s="14">
        <v>2018</v>
      </c>
      <c r="G4" s="38">
        <v>2020</v>
      </c>
    </row>
    <row r="5" spans="1:9" s="2" customFormat="1" ht="72" customHeight="1" x14ac:dyDescent="0.25">
      <c r="A5" s="80" t="s">
        <v>33</v>
      </c>
      <c r="B5" s="81" t="s">
        <v>92</v>
      </c>
      <c r="C5" s="24" t="s">
        <v>94</v>
      </c>
      <c r="D5" s="24" t="s">
        <v>94</v>
      </c>
      <c r="E5" s="82" t="s">
        <v>64</v>
      </c>
      <c r="F5" s="85">
        <v>579856.9</v>
      </c>
      <c r="G5" s="85">
        <v>579856.9</v>
      </c>
    </row>
    <row r="6" spans="1:9" s="2" customFormat="1" ht="14.25" customHeight="1" x14ac:dyDescent="0.25">
      <c r="A6" s="80"/>
      <c r="B6" s="81"/>
      <c r="C6" s="25"/>
      <c r="D6" s="27" t="s">
        <v>57</v>
      </c>
      <c r="E6" s="83"/>
      <c r="F6" s="86"/>
      <c r="G6" s="86"/>
    </row>
    <row r="7" spans="1:9" s="2" customFormat="1" ht="14.25" customHeight="1" x14ac:dyDescent="0.25">
      <c r="A7" s="80"/>
      <c r="B7" s="81"/>
      <c r="C7" s="25"/>
      <c r="D7" s="27" t="s">
        <v>61</v>
      </c>
      <c r="E7" s="83"/>
      <c r="F7" s="86"/>
      <c r="G7" s="86"/>
    </row>
    <row r="8" spans="1:9" s="2" customFormat="1" ht="14.25" customHeight="1" x14ac:dyDescent="0.25">
      <c r="A8" s="80"/>
      <c r="B8" s="81"/>
      <c r="C8" s="25"/>
      <c r="D8" s="27" t="s">
        <v>60</v>
      </c>
      <c r="E8" s="83"/>
      <c r="F8" s="86"/>
      <c r="G8" s="86"/>
    </row>
    <row r="9" spans="1:9" ht="12.75" customHeight="1" x14ac:dyDescent="0.25">
      <c r="A9" s="80"/>
      <c r="B9" s="81"/>
      <c r="C9" s="26"/>
      <c r="D9" s="27" t="s">
        <v>59</v>
      </c>
      <c r="E9" s="83"/>
      <c r="F9" s="86"/>
      <c r="G9" s="86"/>
    </row>
    <row r="10" spans="1:9" ht="18.75" customHeight="1" x14ac:dyDescent="0.25">
      <c r="A10" s="80"/>
      <c r="B10" s="81"/>
      <c r="C10" s="88" t="s">
        <v>88</v>
      </c>
      <c r="D10" s="89"/>
      <c r="E10" s="83"/>
      <c r="F10" s="86"/>
      <c r="G10" s="86"/>
    </row>
    <row r="11" spans="1:9" ht="21" customHeight="1" x14ac:dyDescent="0.25">
      <c r="A11" s="80"/>
      <c r="B11" s="81"/>
      <c r="C11" s="90" t="s">
        <v>105</v>
      </c>
      <c r="D11" s="91"/>
      <c r="E11" s="84"/>
      <c r="F11" s="87"/>
      <c r="G11" s="87"/>
    </row>
    <row r="12" spans="1:9" ht="24.95" customHeight="1" x14ac:dyDescent="0.25">
      <c r="A12" s="80"/>
      <c r="B12" s="8" t="s">
        <v>13</v>
      </c>
      <c r="C12" s="64"/>
      <c r="D12" s="64"/>
      <c r="E12" s="64"/>
      <c r="F12" s="64"/>
      <c r="G12" s="64"/>
    </row>
    <row r="13" spans="1:9" ht="25.5" customHeight="1" x14ac:dyDescent="0.25">
      <c r="A13" s="80"/>
      <c r="B13" s="23" t="s">
        <v>14</v>
      </c>
      <c r="C13" s="4" t="s">
        <v>15</v>
      </c>
      <c r="D13" s="23" t="s">
        <v>93</v>
      </c>
      <c r="E13" s="53" t="s">
        <v>65</v>
      </c>
      <c r="F13" s="19">
        <v>45189.98</v>
      </c>
      <c r="G13" s="62">
        <v>45189.98</v>
      </c>
    </row>
    <row r="14" spans="1:9" ht="20.25" customHeight="1" x14ac:dyDescent="0.25">
      <c r="A14" s="11"/>
      <c r="B14" s="28" t="s">
        <v>109</v>
      </c>
      <c r="C14" s="76" t="s">
        <v>100</v>
      </c>
      <c r="D14" s="76"/>
      <c r="E14" s="53" t="s">
        <v>66</v>
      </c>
      <c r="F14" s="19">
        <f>F5-F13</f>
        <v>534666.92000000004</v>
      </c>
      <c r="G14" s="19">
        <f>G5-G13</f>
        <v>534666.92000000004</v>
      </c>
    </row>
    <row r="15" spans="1:9" ht="24.95" customHeight="1" x14ac:dyDescent="0.25">
      <c r="A15" s="50"/>
      <c r="B15" s="97" t="s">
        <v>163</v>
      </c>
      <c r="C15" s="77"/>
      <c r="D15" s="77"/>
      <c r="E15" s="77"/>
      <c r="F15" s="77"/>
      <c r="G15" s="77"/>
    </row>
    <row r="16" spans="1:9" ht="20.25" customHeight="1" x14ac:dyDescent="0.25">
      <c r="A16" s="54" t="s">
        <v>16</v>
      </c>
      <c r="B16" s="23" t="s">
        <v>17</v>
      </c>
      <c r="C16" s="7"/>
      <c r="D16" s="7"/>
      <c r="E16" s="46"/>
      <c r="F16" s="12"/>
      <c r="G16" s="9"/>
    </row>
    <row r="17" spans="1:7" ht="47.25" customHeight="1" x14ac:dyDescent="0.25">
      <c r="A17" s="50" t="s">
        <v>18</v>
      </c>
      <c r="B17" s="23" t="s">
        <v>19</v>
      </c>
      <c r="C17" s="23" t="s">
        <v>1</v>
      </c>
      <c r="D17" s="23" t="s">
        <v>21</v>
      </c>
      <c r="E17" s="53" t="s">
        <v>67</v>
      </c>
      <c r="F17" s="18">
        <f>(83.2/365*1)*365</f>
        <v>83.2</v>
      </c>
      <c r="G17" s="18">
        <f>83.2*(248+117)</f>
        <v>30368</v>
      </c>
    </row>
    <row r="18" spans="1:7" ht="51.75" customHeight="1" x14ac:dyDescent="0.25">
      <c r="A18" s="50" t="s">
        <v>20</v>
      </c>
      <c r="B18" s="55" t="s">
        <v>58</v>
      </c>
      <c r="C18" s="23" t="s">
        <v>1</v>
      </c>
      <c r="D18" s="23" t="s">
        <v>2</v>
      </c>
      <c r="E18" s="53" t="s">
        <v>68</v>
      </c>
      <c r="F18" s="18">
        <v>9171.52</v>
      </c>
      <c r="G18" s="18">
        <v>10242.299999999999</v>
      </c>
    </row>
    <row r="19" spans="1:7" ht="45.75" customHeight="1" x14ac:dyDescent="0.25">
      <c r="A19" s="50" t="s">
        <v>22</v>
      </c>
      <c r="B19" s="58" t="s">
        <v>157</v>
      </c>
      <c r="C19" s="23" t="s">
        <v>63</v>
      </c>
      <c r="D19" s="23"/>
      <c r="E19" s="53" t="s">
        <v>69</v>
      </c>
      <c r="F19" s="18">
        <v>0</v>
      </c>
      <c r="G19" s="18">
        <f>4863.17+7315.36</f>
        <v>12178.529999999999</v>
      </c>
    </row>
    <row r="20" spans="1:7" ht="22.5" customHeight="1" x14ac:dyDescent="0.25">
      <c r="A20" s="50" t="s">
        <v>23</v>
      </c>
      <c r="B20" s="23" t="s">
        <v>24</v>
      </c>
      <c r="C20" s="23"/>
      <c r="D20" s="23"/>
      <c r="E20" s="53" t="s">
        <v>70</v>
      </c>
      <c r="F20" s="18">
        <v>0</v>
      </c>
      <c r="G20" s="18">
        <v>0</v>
      </c>
    </row>
    <row r="21" spans="1:7" ht="94.5" customHeight="1" x14ac:dyDescent="0.25">
      <c r="A21" s="50" t="s">
        <v>25</v>
      </c>
      <c r="B21" s="55" t="s">
        <v>26</v>
      </c>
      <c r="C21" s="23"/>
      <c r="D21" s="23"/>
      <c r="E21" s="53" t="s">
        <v>71</v>
      </c>
      <c r="F21" s="18">
        <v>0</v>
      </c>
      <c r="G21" s="18">
        <v>0</v>
      </c>
    </row>
    <row r="22" spans="1:7" ht="67.5" customHeight="1" x14ac:dyDescent="0.25">
      <c r="A22" s="50" t="s">
        <v>27</v>
      </c>
      <c r="B22" s="55" t="s">
        <v>28</v>
      </c>
      <c r="C22" s="23"/>
      <c r="D22" s="23"/>
      <c r="E22" s="53" t="s">
        <v>72</v>
      </c>
      <c r="F22" s="18">
        <v>0</v>
      </c>
      <c r="G22" s="18">
        <v>0</v>
      </c>
    </row>
    <row r="23" spans="1:7" ht="43.5" customHeight="1" x14ac:dyDescent="0.25">
      <c r="A23" s="50" t="s">
        <v>29</v>
      </c>
      <c r="B23" s="23" t="s">
        <v>30</v>
      </c>
      <c r="C23" s="23" t="s">
        <v>3</v>
      </c>
      <c r="D23" s="23"/>
      <c r="E23" s="53" t="s">
        <v>73</v>
      </c>
      <c r="F23" s="18">
        <v>0</v>
      </c>
      <c r="G23" s="18">
        <v>0</v>
      </c>
    </row>
    <row r="24" spans="1:7" ht="18" customHeight="1" x14ac:dyDescent="0.25">
      <c r="A24" s="50" t="s">
        <v>31</v>
      </c>
      <c r="B24" s="23" t="s">
        <v>32</v>
      </c>
      <c r="C24" s="23"/>
      <c r="D24" s="23"/>
      <c r="E24" s="53" t="s">
        <v>74</v>
      </c>
      <c r="F24" s="18">
        <v>0</v>
      </c>
      <c r="G24" s="18"/>
    </row>
    <row r="25" spans="1:7" ht="18" customHeight="1" x14ac:dyDescent="0.25">
      <c r="A25" s="11"/>
      <c r="B25" s="20" t="s">
        <v>153</v>
      </c>
      <c r="C25" s="7"/>
      <c r="D25" s="20" t="s">
        <v>96</v>
      </c>
      <c r="E25" s="53" t="s">
        <v>75</v>
      </c>
      <c r="F25" s="17">
        <f>SUM(F17:F24)</f>
        <v>9254.7200000000012</v>
      </c>
      <c r="G25" s="15">
        <f>SUM(G17:G24)</f>
        <v>52788.83</v>
      </c>
    </row>
    <row r="26" spans="1:7" s="7" customFormat="1" ht="9" customHeight="1" x14ac:dyDescent="0.25">
      <c r="A26" s="11"/>
      <c r="D26" s="64"/>
      <c r="E26" s="64"/>
      <c r="F26" s="64"/>
      <c r="G26" s="64"/>
    </row>
    <row r="27" spans="1:7" ht="21" customHeight="1" thickBot="1" x14ac:dyDescent="0.3">
      <c r="B27" s="31" t="s">
        <v>134</v>
      </c>
      <c r="D27" s="21" t="s">
        <v>99</v>
      </c>
      <c r="E27" s="53" t="s">
        <v>111</v>
      </c>
      <c r="F27" s="15">
        <f>F14+F25</f>
        <v>543921.64</v>
      </c>
      <c r="G27" s="15">
        <f>G14+G25</f>
        <v>587455.75</v>
      </c>
    </row>
    <row r="28" spans="1:7" ht="13.5" customHeight="1" x14ac:dyDescent="0.25">
      <c r="D28" s="66" t="s">
        <v>10</v>
      </c>
      <c r="E28" s="66"/>
      <c r="F28" s="66"/>
      <c r="G28" s="66"/>
    </row>
    <row r="29" spans="1:7" ht="30" customHeight="1" thickBot="1" x14ac:dyDescent="0.3">
      <c r="B29" s="31" t="s">
        <v>138</v>
      </c>
      <c r="D29" s="20" t="s">
        <v>97</v>
      </c>
      <c r="E29" s="53" t="s">
        <v>76</v>
      </c>
      <c r="F29" s="18">
        <f>F25</f>
        <v>9254.7200000000012</v>
      </c>
      <c r="G29" s="18">
        <f>G17+G18</f>
        <v>40610.300000000003</v>
      </c>
    </row>
    <row r="30" spans="1:7" ht="30" customHeight="1" thickBot="1" x14ac:dyDescent="0.3">
      <c r="B30" s="32" t="s">
        <v>139</v>
      </c>
      <c r="D30" s="20" t="s">
        <v>98</v>
      </c>
      <c r="E30" s="53" t="s">
        <v>77</v>
      </c>
      <c r="F30" s="18">
        <f>F27-F29</f>
        <v>534666.92000000004</v>
      </c>
      <c r="G30" s="17">
        <f>G27-G18-G17</f>
        <v>546845.44999999995</v>
      </c>
    </row>
    <row r="31" spans="1:7" ht="19.5" customHeight="1" x14ac:dyDescent="0.25">
      <c r="B31" s="28"/>
      <c r="D31" s="28"/>
      <c r="E31" s="46"/>
      <c r="F31" s="42"/>
      <c r="G31" s="42"/>
    </row>
    <row r="32" spans="1:7" ht="21.75" customHeight="1" x14ac:dyDescent="0.25">
      <c r="A32" s="50" t="s">
        <v>35</v>
      </c>
      <c r="B32" s="5" t="s">
        <v>34</v>
      </c>
      <c r="C32" s="78" t="s">
        <v>89</v>
      </c>
      <c r="D32" s="79"/>
      <c r="E32" s="46"/>
    </row>
    <row r="33" spans="1:7" ht="30.75" customHeight="1" x14ac:dyDescent="0.25">
      <c r="A33" s="54" t="s">
        <v>36</v>
      </c>
      <c r="B33" s="23" t="s">
        <v>37</v>
      </c>
      <c r="C33" s="64"/>
      <c r="D33" s="64"/>
      <c r="E33" s="64"/>
      <c r="F33" s="64"/>
      <c r="G33" s="64"/>
    </row>
    <row r="34" spans="1:7" ht="41.25" customHeight="1" x14ac:dyDescent="0.25">
      <c r="A34" s="50" t="s">
        <v>18</v>
      </c>
      <c r="B34" s="51" t="s">
        <v>38</v>
      </c>
      <c r="C34" s="52"/>
      <c r="D34" s="52"/>
      <c r="E34" s="53" t="s">
        <v>78</v>
      </c>
      <c r="F34" s="18">
        <v>0</v>
      </c>
      <c r="G34" s="18">
        <v>0</v>
      </c>
    </row>
    <row r="35" spans="1:7" ht="32.25" customHeight="1" x14ac:dyDescent="0.25">
      <c r="A35" s="50" t="s">
        <v>20</v>
      </c>
      <c r="B35" s="51" t="s">
        <v>39</v>
      </c>
      <c r="C35" s="23" t="s">
        <v>62</v>
      </c>
      <c r="D35" s="23"/>
      <c r="E35" s="53" t="s">
        <v>79</v>
      </c>
      <c r="F35" s="18">
        <v>0</v>
      </c>
      <c r="G35" s="18">
        <f t="shared" ref="G34:G49" si="0">SUM(F35)</f>
        <v>0</v>
      </c>
    </row>
    <row r="36" spans="1:7" ht="21" customHeight="1" x14ac:dyDescent="0.25">
      <c r="A36" s="69" t="s">
        <v>40</v>
      </c>
      <c r="B36" s="70" t="s">
        <v>41</v>
      </c>
      <c r="C36" s="23" t="s">
        <v>62</v>
      </c>
      <c r="D36" s="23" t="s">
        <v>4</v>
      </c>
      <c r="E36" s="53" t="s">
        <v>80</v>
      </c>
      <c r="F36" s="18">
        <v>0</v>
      </c>
      <c r="G36" s="18">
        <v>0</v>
      </c>
    </row>
    <row r="37" spans="1:7" ht="20.25" customHeight="1" x14ac:dyDescent="0.25">
      <c r="A37" s="69"/>
      <c r="B37" s="70"/>
      <c r="C37" s="23" t="s">
        <v>62</v>
      </c>
      <c r="D37" s="23" t="s">
        <v>5</v>
      </c>
      <c r="E37" s="53" t="s">
        <v>81</v>
      </c>
      <c r="F37" s="18">
        <v>0</v>
      </c>
      <c r="G37" s="18">
        <f t="shared" si="0"/>
        <v>0</v>
      </c>
    </row>
    <row r="38" spans="1:7" ht="55.5" customHeight="1" x14ac:dyDescent="0.25">
      <c r="A38" s="50" t="s">
        <v>23</v>
      </c>
      <c r="B38" s="6" t="s">
        <v>143</v>
      </c>
      <c r="C38" s="23" t="s">
        <v>63</v>
      </c>
      <c r="D38" s="23"/>
      <c r="E38" s="53" t="s">
        <v>82</v>
      </c>
      <c r="F38" s="18">
        <v>1101.8800000000001</v>
      </c>
      <c r="G38" s="18">
        <v>0</v>
      </c>
    </row>
    <row r="39" spans="1:7" ht="39.75" customHeight="1" x14ac:dyDescent="0.25">
      <c r="A39" s="50" t="s">
        <v>42</v>
      </c>
      <c r="B39" s="51" t="s">
        <v>43</v>
      </c>
      <c r="C39" s="23" t="s">
        <v>62</v>
      </c>
      <c r="D39" s="23"/>
      <c r="E39" s="53" t="s">
        <v>83</v>
      </c>
      <c r="F39" s="18">
        <v>0</v>
      </c>
      <c r="G39" s="18">
        <f t="shared" si="0"/>
        <v>0</v>
      </c>
    </row>
    <row r="40" spans="1:7" ht="27.75" customHeight="1" x14ac:dyDescent="0.25">
      <c r="A40" s="50" t="s">
        <v>27</v>
      </c>
      <c r="B40" s="51" t="s">
        <v>44</v>
      </c>
      <c r="C40" s="23" t="s">
        <v>62</v>
      </c>
      <c r="D40" s="23" t="s">
        <v>6</v>
      </c>
      <c r="E40" s="53" t="s">
        <v>84</v>
      </c>
      <c r="F40" s="18">
        <v>0</v>
      </c>
      <c r="G40" s="18">
        <f t="shared" si="0"/>
        <v>0</v>
      </c>
    </row>
    <row r="41" spans="1:7" ht="32.25" customHeight="1" x14ac:dyDescent="0.25">
      <c r="A41" s="50" t="s">
        <v>29</v>
      </c>
      <c r="B41" s="51" t="s">
        <v>45</v>
      </c>
      <c r="C41" s="23"/>
      <c r="D41" s="23"/>
      <c r="E41" s="53" t="s">
        <v>85</v>
      </c>
      <c r="F41" s="18">
        <v>0</v>
      </c>
      <c r="G41" s="18">
        <f t="shared" si="0"/>
        <v>0</v>
      </c>
    </row>
    <row r="42" spans="1:7" ht="24.75" customHeight="1" x14ac:dyDescent="0.25">
      <c r="A42" s="50" t="s">
        <v>31</v>
      </c>
      <c r="B42" s="51" t="s">
        <v>141</v>
      </c>
      <c r="C42" s="23" t="s">
        <v>7</v>
      </c>
      <c r="D42" s="23"/>
      <c r="E42" s="53" t="s">
        <v>86</v>
      </c>
      <c r="F42" s="18">
        <v>0</v>
      </c>
      <c r="G42" s="18">
        <f t="shared" si="0"/>
        <v>0</v>
      </c>
    </row>
    <row r="43" spans="1:7" ht="30.75" customHeight="1" x14ac:dyDescent="0.25">
      <c r="A43" s="50" t="s">
        <v>46</v>
      </c>
      <c r="B43" s="51" t="s">
        <v>142</v>
      </c>
      <c r="C43" s="23" t="s">
        <v>104</v>
      </c>
      <c r="D43" s="23"/>
      <c r="E43" s="53" t="s">
        <v>95</v>
      </c>
      <c r="F43" s="18">
        <v>0</v>
      </c>
      <c r="G43" s="18">
        <f t="shared" si="0"/>
        <v>0</v>
      </c>
    </row>
    <row r="44" spans="1:7" ht="36" customHeight="1" x14ac:dyDescent="0.25">
      <c r="A44" s="50" t="s">
        <v>47</v>
      </c>
      <c r="B44" s="6" t="s">
        <v>48</v>
      </c>
      <c r="C44" s="23" t="s">
        <v>8</v>
      </c>
      <c r="D44" s="23"/>
      <c r="E44" s="53" t="s">
        <v>114</v>
      </c>
      <c r="F44" s="18">
        <v>0</v>
      </c>
      <c r="G44" s="18">
        <f t="shared" si="0"/>
        <v>0</v>
      </c>
    </row>
    <row r="45" spans="1:7" ht="81.75" customHeight="1" x14ac:dyDescent="0.25">
      <c r="A45" s="50" t="s">
        <v>49</v>
      </c>
      <c r="B45" s="6" t="s">
        <v>50</v>
      </c>
      <c r="C45" s="23"/>
      <c r="D45" s="23"/>
      <c r="E45" s="53" t="s">
        <v>115</v>
      </c>
      <c r="F45" s="18">
        <v>0</v>
      </c>
      <c r="G45" s="18">
        <f t="shared" si="0"/>
        <v>0</v>
      </c>
    </row>
    <row r="46" spans="1:7" ht="50.25" customHeight="1" x14ac:dyDescent="0.25">
      <c r="A46" s="54" t="s">
        <v>51</v>
      </c>
      <c r="B46" s="6" t="s">
        <v>52</v>
      </c>
      <c r="C46" s="23" t="s">
        <v>102</v>
      </c>
      <c r="D46" s="23"/>
      <c r="E46" s="53" t="s">
        <v>116</v>
      </c>
      <c r="F46" s="18">
        <v>0</v>
      </c>
      <c r="G46" s="18"/>
    </row>
    <row r="47" spans="1:7" ht="28.5" customHeight="1" x14ac:dyDescent="0.25">
      <c r="A47" s="54" t="s">
        <v>53</v>
      </c>
      <c r="B47" s="51" t="s">
        <v>54</v>
      </c>
      <c r="C47" s="23"/>
      <c r="D47" s="23"/>
      <c r="E47" s="53" t="s">
        <v>117</v>
      </c>
      <c r="F47" s="18">
        <v>0</v>
      </c>
      <c r="G47" s="18">
        <f t="shared" si="0"/>
        <v>0</v>
      </c>
    </row>
    <row r="48" spans="1:7" ht="62.25" customHeight="1" x14ac:dyDescent="0.25">
      <c r="A48" s="50" t="s">
        <v>20</v>
      </c>
      <c r="B48" s="6" t="s">
        <v>55</v>
      </c>
      <c r="C48" s="23" t="s">
        <v>107</v>
      </c>
      <c r="D48" s="23" t="s">
        <v>106</v>
      </c>
      <c r="E48" s="53" t="s">
        <v>118</v>
      </c>
      <c r="F48" s="18">
        <v>32433.01</v>
      </c>
      <c r="G48" s="18">
        <v>0</v>
      </c>
    </row>
    <row r="49" spans="1:9" ht="28.5" customHeight="1" x14ac:dyDescent="0.25">
      <c r="A49" s="71" t="s">
        <v>56</v>
      </c>
      <c r="B49" s="73" t="s">
        <v>113</v>
      </c>
      <c r="C49" s="75" t="s">
        <v>9</v>
      </c>
      <c r="D49" s="23" t="s">
        <v>103</v>
      </c>
      <c r="E49" s="53" t="s">
        <v>119</v>
      </c>
      <c r="F49" s="18"/>
      <c r="G49" s="18">
        <f t="shared" si="0"/>
        <v>0</v>
      </c>
    </row>
    <row r="50" spans="1:9" ht="38.25" customHeight="1" x14ac:dyDescent="0.25">
      <c r="A50" s="72"/>
      <c r="B50" s="74"/>
      <c r="C50" s="75"/>
      <c r="D50" s="23" t="s">
        <v>108</v>
      </c>
      <c r="E50" s="53" t="s">
        <v>120</v>
      </c>
      <c r="F50" s="18">
        <f>18731.87*6</f>
        <v>112391.22</v>
      </c>
      <c r="G50" s="18">
        <v>0</v>
      </c>
    </row>
    <row r="51" spans="1:9" ht="24" customHeight="1" x14ac:dyDescent="0.25">
      <c r="B51" s="21" t="s">
        <v>144</v>
      </c>
      <c r="C51" s="7"/>
      <c r="D51" s="54" t="s">
        <v>101</v>
      </c>
      <c r="E51" s="53" t="s">
        <v>121</v>
      </c>
      <c r="F51" s="18">
        <f>SUM(F34:F50)</f>
        <v>145926.10999999999</v>
      </c>
      <c r="G51" s="15">
        <f>SUM(G34:G50)</f>
        <v>0</v>
      </c>
    </row>
    <row r="52" spans="1:9" s="7" customFormat="1" ht="12.75" customHeight="1" x14ac:dyDescent="0.25">
      <c r="A52" s="11"/>
      <c r="D52" s="66" t="s">
        <v>10</v>
      </c>
      <c r="E52" s="66"/>
      <c r="F52" s="66"/>
      <c r="G52" s="66"/>
    </row>
    <row r="53" spans="1:9" ht="24" customHeight="1" x14ac:dyDescent="0.25">
      <c r="B53" s="20" t="s">
        <v>145</v>
      </c>
      <c r="D53" s="23" t="s">
        <v>90</v>
      </c>
      <c r="E53" s="53" t="s">
        <v>122</v>
      </c>
      <c r="F53" s="18">
        <f>F51-F38</f>
        <v>144824.22999999998</v>
      </c>
      <c r="G53" s="18">
        <v>0</v>
      </c>
    </row>
    <row r="54" spans="1:9" ht="24" customHeight="1" x14ac:dyDescent="0.25">
      <c r="B54" s="20" t="s">
        <v>135</v>
      </c>
      <c r="D54" s="23" t="s">
        <v>91</v>
      </c>
      <c r="E54" s="53" t="s">
        <v>123</v>
      </c>
      <c r="F54" s="18">
        <f>F38</f>
        <v>1101.8800000000001</v>
      </c>
      <c r="G54" s="15">
        <f>G51</f>
        <v>0</v>
      </c>
    </row>
    <row r="55" spans="1:9" s="7" customFormat="1" ht="24.95" customHeight="1" x14ac:dyDescent="0.25">
      <c r="A55" s="11"/>
      <c r="C55" s="63" t="s">
        <v>110</v>
      </c>
      <c r="D55" s="63"/>
      <c r="E55" s="63"/>
      <c r="F55" s="63"/>
      <c r="G55" s="63"/>
    </row>
    <row r="56" spans="1:9" s="7" customFormat="1" ht="24" customHeight="1" thickBot="1" x14ac:dyDescent="0.3">
      <c r="A56" s="11"/>
      <c r="B56" s="39" t="s">
        <v>137</v>
      </c>
      <c r="C56" s="45"/>
      <c r="D56" s="45"/>
      <c r="E56" s="53" t="s">
        <v>124</v>
      </c>
      <c r="F56" s="22">
        <f>F27</f>
        <v>543921.64</v>
      </c>
      <c r="G56" s="22">
        <f>G27</f>
        <v>587455.75</v>
      </c>
    </row>
    <row r="57" spans="1:9" s="7" customFormat="1" ht="18" customHeight="1" thickBot="1" x14ac:dyDescent="0.3">
      <c r="A57" s="11"/>
      <c r="B57" s="32" t="s">
        <v>146</v>
      </c>
      <c r="C57" s="45"/>
      <c r="D57" s="45"/>
      <c r="E57" s="53" t="s">
        <v>125</v>
      </c>
      <c r="F57" s="30">
        <f>F29</f>
        <v>9254.7200000000012</v>
      </c>
      <c r="G57" s="30">
        <f>G29</f>
        <v>40610.300000000003</v>
      </c>
    </row>
    <row r="58" spans="1:9" s="7" customFormat="1" ht="18" customHeight="1" thickBot="1" x14ac:dyDescent="0.3">
      <c r="A58" s="11"/>
      <c r="B58" s="32" t="s">
        <v>147</v>
      </c>
      <c r="C58" s="47"/>
      <c r="D58" s="47"/>
      <c r="E58" s="53" t="s">
        <v>126</v>
      </c>
      <c r="F58" s="22">
        <f>F56-F57</f>
        <v>534666.92000000004</v>
      </c>
      <c r="G58" s="22">
        <f>G56-G57</f>
        <v>546845.44999999995</v>
      </c>
    </row>
    <row r="59" spans="1:9" s="7" customFormat="1" ht="21" customHeight="1" x14ac:dyDescent="0.25">
      <c r="A59" s="11"/>
      <c r="B59" s="64"/>
      <c r="C59" s="64"/>
      <c r="D59" s="64"/>
      <c r="E59" s="64"/>
      <c r="F59" s="64"/>
      <c r="G59" s="64"/>
    </row>
    <row r="60" spans="1:9" s="7" customFormat="1" ht="18" customHeight="1" thickBot="1" x14ac:dyDescent="0.3">
      <c r="A60" s="11"/>
      <c r="B60" s="39" t="s">
        <v>148</v>
      </c>
      <c r="C60" s="45"/>
      <c r="D60" s="45"/>
      <c r="E60" s="53" t="s">
        <v>127</v>
      </c>
      <c r="F60" s="22">
        <f>F51</f>
        <v>145926.10999999999</v>
      </c>
      <c r="G60" s="22">
        <f>G51</f>
        <v>0</v>
      </c>
    </row>
    <row r="61" spans="1:9" s="7" customFormat="1" ht="18" customHeight="1" thickBot="1" x14ac:dyDescent="0.3">
      <c r="A61" s="11"/>
      <c r="B61" s="32" t="s">
        <v>149</v>
      </c>
      <c r="C61" s="45"/>
      <c r="D61" s="45"/>
      <c r="E61" s="53" t="s">
        <v>128</v>
      </c>
      <c r="F61" s="34">
        <f>F53</f>
        <v>144824.22999999998</v>
      </c>
      <c r="G61" s="30">
        <f>G53</f>
        <v>0</v>
      </c>
      <c r="I61" s="9"/>
    </row>
    <row r="62" spans="1:9" s="7" customFormat="1" ht="18" customHeight="1" thickBot="1" x14ac:dyDescent="0.3">
      <c r="A62" s="11"/>
      <c r="B62" s="32" t="s">
        <v>150</v>
      </c>
      <c r="C62" s="47"/>
      <c r="D62" s="47"/>
      <c r="E62" s="53" t="s">
        <v>129</v>
      </c>
      <c r="F62" s="22">
        <f>F60-F61</f>
        <v>1101.8800000000047</v>
      </c>
      <c r="G62" s="22">
        <f>G60-G61</f>
        <v>0</v>
      </c>
    </row>
    <row r="63" spans="1:9" s="7" customFormat="1" ht="18" customHeight="1" x14ac:dyDescent="0.25">
      <c r="A63" s="11"/>
      <c r="B63" s="28"/>
      <c r="C63" s="47"/>
      <c r="D63" s="47"/>
      <c r="E63" s="46"/>
      <c r="F63" s="43"/>
      <c r="G63" s="44"/>
    </row>
    <row r="64" spans="1:9" s="7" customFormat="1" ht="8.25" customHeight="1" x14ac:dyDescent="0.25">
      <c r="A64" s="11"/>
      <c r="B64" s="28"/>
      <c r="C64" s="47"/>
      <c r="D64" s="47"/>
      <c r="E64" s="46"/>
      <c r="F64" s="29"/>
      <c r="G64" s="29"/>
    </row>
    <row r="65" spans="1:7" s="7" customFormat="1" ht="18" customHeight="1" x14ac:dyDescent="0.25">
      <c r="A65" s="11"/>
      <c r="B65" s="65" t="s">
        <v>162</v>
      </c>
      <c r="C65" s="65"/>
      <c r="D65" s="65"/>
      <c r="E65" s="65"/>
      <c r="F65" s="65"/>
      <c r="G65" s="65"/>
    </row>
    <row r="66" spans="1:7" s="7" customFormat="1" ht="18" customHeight="1" x14ac:dyDescent="0.25">
      <c r="A66" s="11"/>
      <c r="B66" s="59"/>
      <c r="C66" s="59"/>
      <c r="D66" s="59"/>
      <c r="E66" s="59"/>
      <c r="F66" s="59" t="e">
        <f>F68/#REF!</f>
        <v>#REF!</v>
      </c>
      <c r="G66" s="59"/>
    </row>
    <row r="67" spans="1:7" s="7" customFormat="1" ht="7.5" customHeight="1" x14ac:dyDescent="0.25">
      <c r="A67" s="11"/>
      <c r="B67" s="33"/>
      <c r="C67" s="33"/>
      <c r="D67" s="33"/>
      <c r="E67" s="46"/>
      <c r="F67" s="33"/>
      <c r="G67" s="33"/>
    </row>
    <row r="68" spans="1:7" s="7" customFormat="1" ht="18" customHeight="1" thickBot="1" x14ac:dyDescent="0.3">
      <c r="A68" s="11"/>
      <c r="B68" s="39" t="s">
        <v>151</v>
      </c>
      <c r="C68" s="45"/>
      <c r="D68" s="45"/>
      <c r="E68" s="53" t="s">
        <v>130</v>
      </c>
      <c r="F68" s="22">
        <f>F58+F62</f>
        <v>535768.80000000005</v>
      </c>
      <c r="G68" s="22">
        <f>G58+G62</f>
        <v>546845.44999999995</v>
      </c>
    </row>
    <row r="69" spans="1:7" s="7" customFormat="1" ht="18" customHeight="1" thickBot="1" x14ac:dyDescent="0.3">
      <c r="A69" s="11"/>
      <c r="B69" s="32" t="s">
        <v>112</v>
      </c>
      <c r="C69" s="47"/>
      <c r="D69" s="47"/>
      <c r="E69" s="53" t="s">
        <v>131</v>
      </c>
      <c r="F69" s="22">
        <f>F13</f>
        <v>45189.98</v>
      </c>
      <c r="G69" s="22">
        <f>G13</f>
        <v>45189.98</v>
      </c>
    </row>
    <row r="70" spans="1:7" s="7" customFormat="1" ht="18" customHeight="1" thickBot="1" x14ac:dyDescent="0.3">
      <c r="A70" s="11"/>
      <c r="B70" s="40" t="s">
        <v>152</v>
      </c>
      <c r="C70" s="47"/>
      <c r="D70" s="47"/>
      <c r="E70" s="53" t="s">
        <v>132</v>
      </c>
      <c r="F70" s="22">
        <f>SUM(F68:F69)</f>
        <v>580958.78</v>
      </c>
      <c r="G70" s="22">
        <f>SUM(G68:G69)</f>
        <v>592035.42999999993</v>
      </c>
    </row>
    <row r="71" spans="1:7" ht="16.5" customHeight="1" x14ac:dyDescent="0.25">
      <c r="D71" s="66" t="s">
        <v>87</v>
      </c>
      <c r="E71" s="67"/>
      <c r="F71" s="67"/>
      <c r="G71" s="67"/>
    </row>
    <row r="72" spans="1:7" ht="24" customHeight="1" x14ac:dyDescent="0.25">
      <c r="B72" s="61" t="s">
        <v>160</v>
      </c>
      <c r="C72" s="36"/>
      <c r="D72" s="36"/>
      <c r="E72" s="53" t="s">
        <v>133</v>
      </c>
      <c r="F72" s="15">
        <v>610736.18000000005</v>
      </c>
      <c r="G72" s="15">
        <v>759830.98</v>
      </c>
    </row>
    <row r="73" spans="1:7" ht="24" customHeight="1" x14ac:dyDescent="0.25">
      <c r="B73" s="37"/>
      <c r="C73" s="36"/>
      <c r="D73" s="36"/>
      <c r="E73" s="46"/>
      <c r="F73" s="41"/>
      <c r="G73" s="41"/>
    </row>
    <row r="74" spans="1:7" ht="15" customHeight="1" x14ac:dyDescent="0.25">
      <c r="B74" s="68" t="s">
        <v>136</v>
      </c>
      <c r="C74" s="68"/>
      <c r="D74" s="68"/>
      <c r="E74" s="68"/>
      <c r="F74" s="68"/>
      <c r="G74" s="68"/>
    </row>
    <row r="75" spans="1:7" ht="15" customHeight="1" x14ac:dyDescent="0.25">
      <c r="B75" s="56"/>
      <c r="C75" s="56"/>
      <c r="D75" s="56"/>
      <c r="E75" s="56"/>
      <c r="F75" s="56"/>
      <c r="G75" s="56"/>
    </row>
    <row r="76" spans="1:7" ht="15" customHeight="1" x14ac:dyDescent="0.25">
      <c r="B76" s="57" t="s">
        <v>154</v>
      </c>
      <c r="C76" s="56"/>
      <c r="D76" s="56"/>
      <c r="E76" s="5"/>
      <c r="F76" s="56"/>
      <c r="G76" s="22">
        <f>G27</f>
        <v>587455.75</v>
      </c>
    </row>
    <row r="77" spans="1:7" ht="15.75" customHeight="1" x14ac:dyDescent="0.25">
      <c r="B77" s="57" t="s">
        <v>155</v>
      </c>
      <c r="C77" s="49"/>
      <c r="D77" s="49"/>
      <c r="E77" s="5"/>
      <c r="F77" s="49"/>
      <c r="G77" s="22">
        <f>G60</f>
        <v>0</v>
      </c>
    </row>
    <row r="78" spans="1:7" ht="20.25" customHeight="1" thickBot="1" x14ac:dyDescent="0.3">
      <c r="B78" s="35" t="s">
        <v>158</v>
      </c>
      <c r="C78" s="35"/>
      <c r="D78" s="35"/>
      <c r="E78" s="53"/>
      <c r="F78" s="15" t="e">
        <f>SUM(#REF!)</f>
        <v>#REF!</v>
      </c>
      <c r="G78" s="22">
        <f>SUM(G76:G77)</f>
        <v>587455.75</v>
      </c>
    </row>
    <row r="79" spans="1:7" ht="19.5" customHeight="1" x14ac:dyDescent="0.25"/>
    <row r="80" spans="1:7" ht="27" customHeight="1" thickBot="1" x14ac:dyDescent="0.3">
      <c r="B80" s="35" t="s">
        <v>159</v>
      </c>
      <c r="E80" s="60"/>
      <c r="G80" s="22">
        <v>45189.98</v>
      </c>
    </row>
  </sheetData>
  <mergeCells count="31">
    <mergeCell ref="B1:G1"/>
    <mergeCell ref="B2:G2"/>
    <mergeCell ref="A3:A4"/>
    <mergeCell ref="B3:B4"/>
    <mergeCell ref="C3:G3"/>
    <mergeCell ref="C4:D4"/>
    <mergeCell ref="A5:A13"/>
    <mergeCell ref="B5:B11"/>
    <mergeCell ref="E5:E11"/>
    <mergeCell ref="F5:F11"/>
    <mergeCell ref="G5:G11"/>
    <mergeCell ref="C10:D10"/>
    <mergeCell ref="C11:D11"/>
    <mergeCell ref="C12:G12"/>
    <mergeCell ref="D52:G52"/>
    <mergeCell ref="C14:D14"/>
    <mergeCell ref="C15:G15"/>
    <mergeCell ref="D26:G26"/>
    <mergeCell ref="D28:G28"/>
    <mergeCell ref="C32:D32"/>
    <mergeCell ref="C33:G33"/>
    <mergeCell ref="A36:A37"/>
    <mergeCell ref="B36:B37"/>
    <mergeCell ref="A49:A50"/>
    <mergeCell ref="B49:B50"/>
    <mergeCell ref="C49:C50"/>
    <mergeCell ref="C55:G55"/>
    <mergeCell ref="B59:G59"/>
    <mergeCell ref="B65:G65"/>
    <mergeCell ref="D71:G71"/>
    <mergeCell ref="B74:G74"/>
  </mergeCells>
  <pageMargins left="0.7" right="0.7" top="0.75" bottom="0.75" header="0.3" footer="0.3"/>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2020</vt:lpstr>
      <vt:lpstr>Foglio2</vt:lpstr>
      <vt:lpstr>Foglio3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Alparone</cp:lastModifiedBy>
  <cp:lastPrinted>2021-02-16T11:48:03Z</cp:lastPrinted>
  <dcterms:created xsi:type="dcterms:W3CDTF">2018-10-03T06:54:14Z</dcterms:created>
  <dcterms:modified xsi:type="dcterms:W3CDTF">2021-02-17T09:45:43Z</dcterms:modified>
</cp:coreProperties>
</file>